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0" yWindow="0" windowWidth="19320" windowHeight="11640"/>
  </bookViews>
  <sheets>
    <sheet name="Прил.7 Вед 2025-2026" sheetId="3" r:id="rId1"/>
  </sheets>
  <definedNames>
    <definedName name="_xlnm.Print_Titles" localSheetId="0">'Прил.7 Вед 2025-2026'!$27:$27</definedName>
  </definedNames>
  <calcPr calcId="125725" refMode="R1C1"/>
</workbook>
</file>

<file path=xl/calcChain.xml><?xml version="1.0" encoding="utf-8"?>
<calcChain xmlns="http://schemas.openxmlformats.org/spreadsheetml/2006/main">
  <c r="H200" i="3"/>
  <c r="G200"/>
  <c r="H198"/>
  <c r="G198"/>
  <c r="H204" l="1"/>
  <c r="G204"/>
  <c r="H199" l="1"/>
  <c r="G199"/>
  <c r="G186"/>
  <c r="H145"/>
  <c r="G145"/>
  <c r="H144"/>
  <c r="G144"/>
  <c r="H143"/>
  <c r="G143"/>
  <c r="G146"/>
  <c r="G137"/>
  <c r="G136"/>
  <c r="H132"/>
  <c r="G132"/>
  <c r="H131"/>
  <c r="G131"/>
  <c r="H129"/>
  <c r="G129"/>
  <c r="H118"/>
  <c r="H91" l="1"/>
  <c r="G91"/>
  <c r="H85"/>
  <c r="G85"/>
  <c r="H84"/>
  <c r="G84"/>
  <c r="H65"/>
  <c r="G65"/>
  <c r="G37"/>
  <c r="G224" l="1"/>
  <c r="H224"/>
  <c r="H128" l="1"/>
  <c r="G128"/>
  <c r="H170" l="1"/>
  <c r="G170"/>
  <c r="H169"/>
  <c r="G169"/>
  <c r="H226" l="1"/>
  <c r="G222"/>
  <c r="G220"/>
  <c r="G184"/>
  <c r="G171"/>
  <c r="G123"/>
  <c r="G120"/>
  <c r="G118"/>
  <c r="G43" l="1"/>
  <c r="G238" l="1"/>
  <c r="H238"/>
  <c r="H237"/>
  <c r="G237"/>
  <c r="H222"/>
  <c r="G226" l="1"/>
  <c r="H211" l="1"/>
  <c r="G99" l="1"/>
  <c r="H102" l="1"/>
  <c r="G102"/>
  <c r="H99"/>
  <c r="H122" l="1"/>
  <c r="G122"/>
  <c r="H140" l="1"/>
  <c r="G140"/>
  <c r="H139"/>
  <c r="G139"/>
  <c r="H130"/>
  <c r="G130"/>
  <c r="G125" l="1"/>
  <c r="H87"/>
  <c r="G87"/>
  <c r="H28"/>
  <c r="H205" l="1"/>
  <c r="G205"/>
  <c r="H188" l="1"/>
  <c r="G188"/>
  <c r="H117" l="1"/>
  <c r="G117"/>
  <c r="G216" l="1"/>
  <c r="H216"/>
  <c r="G111"/>
  <c r="H111"/>
  <c r="G104"/>
  <c r="H104"/>
  <c r="H241" l="1"/>
  <c r="G28" l="1"/>
  <c r="G241" s="1"/>
</calcChain>
</file>

<file path=xl/sharedStrings.xml><?xml version="1.0" encoding="utf-8"?>
<sst xmlns="http://schemas.openxmlformats.org/spreadsheetml/2006/main" count="1302" uniqueCount="397">
  <si>
    <t>к решению Совета Южского</t>
  </si>
  <si>
    <t>муниципального района</t>
  </si>
  <si>
    <t>"О бюджете Южского</t>
  </si>
  <si>
    <t>Наименование</t>
  </si>
  <si>
    <t>Раздел</t>
  </si>
  <si>
    <t>Подраздел</t>
  </si>
  <si>
    <t>Целевая статья</t>
  </si>
  <si>
    <t>Вид расходов</t>
  </si>
  <si>
    <t>1</t>
  </si>
  <si>
    <t>2</t>
  </si>
  <si>
    <t>3</t>
  </si>
  <si>
    <t>4</t>
  </si>
  <si>
    <t>5</t>
  </si>
  <si>
    <t>6</t>
  </si>
  <si>
    <t>035</t>
  </si>
  <si>
    <t>00</t>
  </si>
  <si>
    <t>00 0 00 00000</t>
  </si>
  <si>
    <t>000</t>
  </si>
  <si>
    <t>01</t>
  </si>
  <si>
    <t>02</t>
  </si>
  <si>
    <t>08 1 01 00190</t>
  </si>
  <si>
    <t>100</t>
  </si>
  <si>
    <t>04</t>
  </si>
  <si>
    <t>08 1 02 00170</t>
  </si>
  <si>
    <t>200</t>
  </si>
  <si>
    <t>Обеспечение деятельности Администрации Южского муниципального района, включая структурные подразделения имеющих статус юридического лица (Иные бюджетные ассигнования)</t>
  </si>
  <si>
    <t>800</t>
  </si>
  <si>
    <t>05</t>
  </si>
  <si>
    <t>11</t>
  </si>
  <si>
    <t>13</t>
  </si>
  <si>
    <t>02 2 01 20120</t>
  </si>
  <si>
    <t>06 1 01 20420</t>
  </si>
  <si>
    <t>07 5 01 60060</t>
  </si>
  <si>
    <t>600</t>
  </si>
  <si>
    <t>06</t>
  </si>
  <si>
    <t>08</t>
  </si>
  <si>
    <t>09</t>
  </si>
  <si>
    <t>12</t>
  </si>
  <si>
    <t>05 1 01 60030</t>
  </si>
  <si>
    <t>05 1 01 60050</t>
  </si>
  <si>
    <t>03</t>
  </si>
  <si>
    <t>Дополнительное образование детей в сфере культуры и искусства (Предоставление субсидий бюджетным, автономным учреждениям и иным некоммерческим организациям)</t>
  </si>
  <si>
    <t>07</t>
  </si>
  <si>
    <t>03 2 01 00140</t>
  </si>
  <si>
    <t>08 1 03 20540</t>
  </si>
  <si>
    <t>08 1 03 20560</t>
  </si>
  <si>
    <t>01 5 01 20060</t>
  </si>
  <si>
    <t>09 2 01 20680</t>
  </si>
  <si>
    <t>Библиотечное, библиографическое и информационное обслуживание пользователей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</si>
  <si>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03 1 01 00360</t>
  </si>
  <si>
    <t>Библиотечное, библиографическое и информационное обслуживание пользователей (Иные бюджетные ассигнования)</t>
  </si>
  <si>
    <t>Формирование, учет, изучение, обеспечение физического сохранения и безопасности фондов библиотеки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</si>
  <si>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03 1 01 00370</t>
  </si>
  <si>
    <t>03 3 01 20200</t>
  </si>
  <si>
    <t>03 5 01 20230</t>
  </si>
  <si>
    <t>07 1 02 20460</t>
  </si>
  <si>
    <t>10</t>
  </si>
  <si>
    <t>300</t>
  </si>
  <si>
    <t>036</t>
  </si>
  <si>
    <t>Председатель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</si>
  <si>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30 9 00 00350</t>
  </si>
  <si>
    <t>30 9 00 00200</t>
  </si>
  <si>
    <t>30 9 00 00210</t>
  </si>
  <si>
    <t>037</t>
  </si>
  <si>
    <t>039</t>
  </si>
  <si>
    <t>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</si>
  <si>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01 1 01 00020</t>
  </si>
  <si>
    <t>01 1 01 00030</t>
  </si>
  <si>
    <t>01 1 02 20010</t>
  </si>
  <si>
    <t>Содержание дошкольных 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</si>
  <si>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Обеспечение деятельности по организации питания в общеобразовательных организациях (Предоставление субсидий бюджетным, автономным учреждениям и иным некоммерческим организациям)</t>
  </si>
  <si>
    <t>01 2 02 00040</t>
  </si>
  <si>
    <t>01 2 02 20020</t>
  </si>
  <si>
    <t>Обеспечение содержания общеобразовательных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</si>
  <si>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01 2 01 00050</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</si>
  <si>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t>
  </si>
  <si>
    <t>Организация предоставления дополнительного образования детям (Предоставление субсидий бюджетным, автономным учреждениям и иным некоммерческим организациям)</t>
  </si>
  <si>
    <t>01 3 01 00080</t>
  </si>
  <si>
    <t>02 2 01 20130</t>
  </si>
  <si>
    <t>07 1 01 20440</t>
  </si>
  <si>
    <t>07 1 02 20450</t>
  </si>
  <si>
    <t>01 6 01 20070</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</si>
  <si>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(Предоставление субсидий бюджетным, автономным учреждениям и иным некоммерческим организациям)</t>
  </si>
  <si>
    <t>01 4 01 S0190</t>
  </si>
  <si>
    <t>01 5 01 20050</t>
  </si>
  <si>
    <t>01 8 01 00090</t>
  </si>
  <si>
    <t>041</t>
  </si>
  <si>
    <t>043</t>
  </si>
  <si>
    <t>Обеспечение функционирования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</si>
  <si>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30 9 00 00220</t>
  </si>
  <si>
    <t>Обеспечение функционирования председателя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</si>
  <si>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30 9 00 00230</t>
  </si>
  <si>
    <t>08 1 03 20550</t>
  </si>
  <si>
    <t>07 1 01 20430</t>
  </si>
  <si>
    <t>Воспитание детей, подростков и молодежи на конкретных примерах исторической и культурной жизни на основе героических традиций России (Закупка товаров, работ и услуг для обеспечения государственных (муниципальных) нужд)</t>
  </si>
  <si>
    <t>Создание условий для психолого-педагогической, медицинской, правовой поддержки и реабилитации детей и подростков (Закупка товаров, работ и услуг для обеспечения государственных (муниципальных) нужд)</t>
  </si>
  <si>
    <t>Библиотечное, библиографическое и информационное обслуживание пользователей (Закупка товаров, работ и услуг для обеспечения государственных (муниципальных) нужд)</t>
  </si>
  <si>
    <t>Формирование, учет, изучение, обеспечение физического сохранения и безопасности фондов библиотеки (Закупка товаров, работ и услуг для обеспечения государственных (муниципальных) нужд)</t>
  </si>
  <si>
    <t>Создание модельных библиотек (Закупка товаров, работ и услуг для обеспечения государственных (муниципальных) нужд)</t>
  </si>
  <si>
    <t>Обеспечение доступности услуг в сфере культуры для детей - инвалидов (Закупка товаров, работ и услуг для обеспечения государственных (муниципальных) нужд)</t>
  </si>
  <si>
    <t>Обеспечение содержания общеобразовательных организаций в соответствии с нормами пожарной безопасности (Закупка товаров, работ и услуг для обеспечения государственных (муниципальных) нужд)</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</si>
  <si>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(Закупка товаров, работ и услуг для обеспечения государственных (муниципальных) нужд)</t>
  </si>
  <si>
    <t>044</t>
  </si>
  <si>
    <t>Обеспечение доступности услуг в сфере культуры для детей - инвалидов (Предоставление субсидий бюджетным, автономным учреждениям и иным некоммерческим организациям)</t>
  </si>
  <si>
    <t>Организация повышения квалификации, дополнительного профессионального образования лиц, замещающих выборные муниципальные должности, и муниципальных служащих (Закупка товаров, работ и услуг для обеспечения государственных (муниципальных) нужд)</t>
  </si>
  <si>
    <t xml:space="preserve">Обеспечение функционирования Совета Южского муниципального района (Закупка товаров, работ и услуг для обеспечения государственных (муниципальных) нужд) </t>
  </si>
  <si>
    <t xml:space="preserve">Обеспечение функционирования Совета Южского муниципального района (Иные бюджетные ассигнования) </t>
  </si>
  <si>
    <t xml:space="preserve">Обеспечение функционирования депутатов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</si>
  <si>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r>
      <t xml:space="preserve">Отдел образования администрации Южского муниципального района  </t>
    </r>
    <r>
      <rPr>
        <i/>
        <sz val="10"/>
        <color rgb="FF002060"/>
        <rFont val="Times New Roman"/>
        <family val="1"/>
        <charset val="204"/>
      </rPr>
      <t/>
    </r>
  </si>
  <si>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 </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</si>
  <si>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(Иные бюджетные ассигнования) </t>
  </si>
  <si>
    <t xml:space="preserve">Финансовое обеспечение деятельности структурных подразделений (Закупка товаров, работ и услуг для обеспечения государственных (муниципальных) нужд) </t>
  </si>
  <si>
    <t xml:space="preserve">Финансовое обеспечение деятельности структурных подразделений (Иные бюджетные ассигнования) </t>
  </si>
  <si>
    <t xml:space="preserve">Обеспечение функционирования Контрольно-счетного органа Южского муниципального района (Закупка товаров, работ и услуг для обеспечения государственных (муниципальных) нужд) </t>
  </si>
  <si>
    <r>
      <t>Управление жилищно-коммунального хозяйства Администрации Южского муниципального района</t>
    </r>
    <r>
      <rPr>
        <i/>
        <sz val="10"/>
        <color rgb="FF002060"/>
        <rFont val="Times New Roman"/>
        <family val="1"/>
        <charset val="204"/>
      </rPr>
      <t xml:space="preserve"> </t>
    </r>
  </si>
  <si>
    <t xml:space="preserve">Обеспечение улучшения организации дорожного движения  (Закупка товаров, работ и услуг для обеспечения государственных (муниципальных) нужд) </t>
  </si>
  <si>
    <t>Глава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</si>
  <si>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r>
      <t xml:space="preserve">Обеспечение деятельности Администрации Южского муниципального района, включая структурные подразделения имеющих статус юридического лица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r>
    <r>
      <rPr>
        <i/>
        <sz val="10"/>
        <color rgb="FF002060"/>
        <rFont val="Times New Roman"/>
        <family val="1"/>
        <charset val="204"/>
      </rPr>
      <t/>
    </r>
  </si>
  <si>
    <r>
      <t>Обеспечение деятельности Администрации Южского муниципального района, включая структурные подразделения имеющих статус юридического лица (Закупка товаров, работ и услуг для обеспечения государственных (муниципальных) нужд)</t>
    </r>
    <r>
      <rPr>
        <i/>
        <sz val="10"/>
        <color theme="1"/>
        <rFont val="Times New Roman"/>
        <family val="1"/>
        <charset val="204"/>
      </rPr>
      <t xml:space="preserve"> </t>
    </r>
  </si>
  <si>
    <t>Резервный фонд администрации Южского муниципального района (Иные бюджетные ассигнования)</t>
  </si>
  <si>
    <t>02 Ж 03 20150</t>
  </si>
  <si>
    <t xml:space="preserve">Организация и проведение событийных мероприятий на территории района  (Закупка товаров, работ и услуг для обеспечения государственных (муниципальных) нужд) </t>
  </si>
  <si>
    <t>03 Д 01 21520</t>
  </si>
  <si>
    <t>Информирование населения о деятельности органов местного самоуправления Южского муниципального района (Закупка товаров, работ и услуг для обеспечения государственных (муниципальных) нужд)</t>
  </si>
  <si>
    <t>08 4 01 21180</t>
  </si>
  <si>
    <t>Изготовление полиграфии и сувенирной продукции, направленной на привлечение инвесторов и туристических организаций в Южский муниципальный район (Закупка товаров, работ и услуг для обеспечения государственных (муниципальных) нужд)</t>
  </si>
  <si>
    <t>08 4 01 21280</t>
  </si>
  <si>
    <t>Обеспечение работы официальных сайтов органов местного самоуправления Южского муниципального района (Закупка товаров, работ и услуг для обеспечения государственных (муниципальных) нужд)</t>
  </si>
  <si>
    <t>08 4 01 21420</t>
  </si>
  <si>
    <t>Переоснащение технического оборудования и программного обеспечения (Закупка товаров, работ и услуг для обеспечения государственных (муниципальных) нужд)</t>
  </si>
  <si>
    <t>08 4 03 20630</t>
  </si>
  <si>
    <t>Изготовление и распространение буклетов, брошюр, памяток и листовок, плакатов и баннеров по профилактике терроризма и экстремизма (Закупка товаров, работ и услуг для обеспечения государственных (муниципальных) нужд)</t>
  </si>
  <si>
    <t>11 1 01 21620</t>
  </si>
  <si>
    <t>11 1 02 21630</t>
  </si>
  <si>
    <t xml:space="preserve">Приобретение учебно-материальной базы для учебно-консультационных пунктов Южского муниципального района  (Закупка товаров, работ и услуг для обеспечения государственных (муниципальных) нужд) </t>
  </si>
  <si>
    <t>02 Ж 01 21590</t>
  </si>
  <si>
    <t xml:space="preserve">Изготовление и распространение буклетов, брошюр, памяток и листовок, плакатов и баннеров в области гражданской обороны, защиты от чрезвычайных ситуаций природного и техногенного характера, обеспечения пожарной безопасности и безопасности на водных объектах  (Закупка товаров, работ и услуг для обеспечения государственных (муниципальных) нужд) </t>
  </si>
  <si>
    <t>02 Ж 01 21600</t>
  </si>
  <si>
    <t>Субсидирование части затрат субъектов малого и среднего предпринимательства, осуществляющих сельскохозяйственную деятельность, связанных с приобретением сельскохозяйственной техники и оборудования  (Иные бюджетные ассигнования)</t>
  </si>
  <si>
    <t>Субсидирование части затрат субъектов малого и среднего предпринимательства и организаций, образующих инфраструктуру поддержки субъектов малого и среднего предпринимательства в сфере образования  (Иные бюджетные ассигнования)</t>
  </si>
  <si>
    <t xml:space="preserve">Субсидирование части затрат субъектов малого и среднего предпринимательства по аренде выставочных площадей для участия в выставочно-ярморочных мероприятиях  (Иные бюджетные ассигнования) </t>
  </si>
  <si>
    <t>05 1 01 60110</t>
  </si>
  <si>
    <t>Субсидирование части затрат субъектов малого и среднего предпринимательства, связанных с оплатой услуг по сертификации  (Иные бюджетные ассигнования)</t>
  </si>
  <si>
    <t>05 1 01 60120</t>
  </si>
  <si>
    <t>Обучение лиц,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 (Закупка товаров, работ и услуг для обеспечения государственных (муниципальных) нужд)</t>
  </si>
  <si>
    <t>Повышение квалификации сотрудников, ведущих кадровую работу в части разработки и внедрения современных методов кадровой работы (Закупка товаров, работ и услуг для обеспечения государственных (муниципальных) нужд)</t>
  </si>
  <si>
    <t xml:space="preserve">Проведение муниципальных творческих конкурсов.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</si>
  <si>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04 2 02 20290</t>
  </si>
  <si>
    <t>Организация досуга молодых семей  (Закупка товаров, работ и услуг для обеспечения государственных (муниципальных) нужд)</t>
  </si>
  <si>
    <t>04 8 01 20310</t>
  </si>
  <si>
    <t>Развитие системы отдыха молодых семей (Закупка товаров, работ и услуг для обеспечения государственных (муниципальных) нужд)</t>
  </si>
  <si>
    <t>04 8 01 20320</t>
  </si>
  <si>
    <t xml:space="preserve">Организация и проведение мероприятий среди молодежи (Закупка товаров, работ и услуг для обеспечения государственных (муниципальных) нужд) </t>
  </si>
  <si>
    <t>04 8 01 20340</t>
  </si>
  <si>
    <t>04 4 02 20330</t>
  </si>
  <si>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</si>
  <si>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r>
      <t>Создание условий для инклюзивного образования детей дошкольного возраста в образовательных организациях (Предоставление субсидий бюджетным, автономным учреждениям и иным некоммерческим организациям)</t>
    </r>
    <r>
      <rPr>
        <i/>
        <sz val="10"/>
        <color theme="1"/>
        <rFont val="Times New Roman"/>
        <family val="1"/>
        <charset val="204"/>
      </rPr>
      <t xml:space="preserve"> </t>
    </r>
  </si>
  <si>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</si>
  <si>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</si>
  <si>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t xml:space="preserve">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</si>
  <si>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04 2 02 20280</t>
  </si>
  <si>
    <t xml:space="preserve">Развитие чувства патриотизма, любви к родному краю, гордости за историческое наследие и настоящее России (Закупка товаров, работ и услуг для обеспечения государственных (муниципальных) нужд) </t>
  </si>
  <si>
    <t>04 2 02 20300</t>
  </si>
  <si>
    <t>04 8 01 20350</t>
  </si>
  <si>
    <t>Финансовое обеспечение деятельности структурных подразделений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</si>
  <si>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профилактики детского дорожно-транспортного травматизма  (Закупка товаров, работ и услуг для обеспечения государственных (муниципальных) нужд) </t>
  </si>
  <si>
    <t>02 2 01 21640</t>
  </si>
  <si>
    <t>05 3 01 21730</t>
  </si>
  <si>
    <t>02 Д 05 21680</t>
  </si>
  <si>
    <t xml:space="preserve">Поставка труб для ремонта сетей водоотведения  (Закупка товаров, работ и услуг для обеспечения государственных (муниципальных) нужд) </t>
  </si>
  <si>
    <t>02 Д 04 21510</t>
  </si>
  <si>
    <t>02 И 01 21670</t>
  </si>
  <si>
    <t>03 4 01 20220</t>
  </si>
  <si>
    <t>01 4 01 20040</t>
  </si>
  <si>
    <t xml:space="preserve">Организация и проведение противопожарных мероприятий (Закупка товаров, работ и услуг для обеспечения государственных (муниципальных) нужд) </t>
  </si>
  <si>
    <t xml:space="preserve">Оплата услуг по заполнению формы федерального статистического наблюдения № 1-жилфонд "Сведения о жилищном фонде" (Закупка товаров, работ и услуг для обеспечения государственных (муниципальных) нужд) </t>
  </si>
  <si>
    <t>Осуществление комплекса мер по внедрению энергосберегающих технологий в муниципальных учреждениях Южского муниципального района (Предоставление субсидий бюджетным, автономным учреждениям и иным некоммерческим организациям)</t>
  </si>
  <si>
    <t>Осуществление отдельных государственных полномочий в сфере административных правонарушений (Закупка товаров, работ и услуг для обеспечения государственных (муниципальных) нужд)</t>
  </si>
  <si>
    <t>08 1 04 80350</t>
  </si>
  <si>
    <t xml:space="preserve">Осуществление полномочий по созданию и организации деятельности комиссий по делам несовершеннолетних и защите их прав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</si>
  <si>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08 1 04 80360</t>
  </si>
  <si>
    <t>01 1 03 80100</t>
  </si>
  <si>
    <t>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муниципальных дошкольных образовательных организациях и детьми, нуждающимися в длительном лечении, в муниципальных дошкольных образовательных организациях, осуществляющих оздоровление (Предоставление субсидий бюджетным, автономным учреждениям и иным некоммерческим организациям)</t>
  </si>
  <si>
    <t>Осуществление переданных государственных полномочий по организации двухразового питания в лагерях дневного пребывания детей-сирот и детей, находящихся в трудной жизненной ситуации (Закупка товаров, работ и услуг для обеспечения государственных (муниципальных) нужд)</t>
  </si>
  <si>
    <t>01 4 02 80200</t>
  </si>
  <si>
    <t>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 реализующих образовательную программу дошкольного образования (Социальное обеспечение и иные выплаты населению)</t>
  </si>
  <si>
    <t>01 1 03 80110</t>
  </si>
  <si>
    <t>Реализация комплекса мер, направленных на предупреждение распространения экстремизма, устранения межнационального и межконфессионального несогласия (Закупка товаров, работ и услуг для обеспечения государственных (муниципальных) нужд)</t>
  </si>
  <si>
    <t>31 9 00 80370</t>
  </si>
  <si>
    <t>Проведение спортивно-оздоровительных и спортивно-массовых мероприятий среди населения района (Закупка товаров, работ и услуг для обеспечения государственных (муниципальных) нужд)</t>
  </si>
  <si>
    <t>04 4 02 21760</t>
  </si>
  <si>
    <t>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(Предоставление субсидий бюджетным, автономным учреждениям и иным некоммерческим организациям)</t>
  </si>
  <si>
    <t xml:space="preserve">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(Закупка товаров, работ и услуг для обеспечения государственных (муниципальных) нужд)  </t>
  </si>
  <si>
    <t>Предоставление за счет средств бюджета Южского муниципального района субсидий на оказание финансовой поддержки социально-ориентированным некоммерческим организациям, не являющимся государственными (муниципальными) учреждениями (Предоставление субсидий бюджетным, автономным учреждениям и иным некоммерческим организациям)</t>
  </si>
  <si>
    <t>Проведение муниципальных творческих конкурсов.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t>
  </si>
  <si>
    <t xml:space="preserve">Обеспечение дорожной деятельности в Южском муниципальном районе  (Закупка товаров, работ и услуг для обеспечения государственных (муниципальных) нужд) </t>
  </si>
  <si>
    <t>02 1 03 21790</t>
  </si>
  <si>
    <t xml:space="preserve">Участие в организации деятельности по сбору (в том числе раздельному сбору) и транспортированию твердых коммунальных отходов  (Закупка товаров, работ и услуг для обеспечения государственных (муниципальных) нужд) </t>
  </si>
  <si>
    <t>Проведение спортивно-оздоровительных и спортивно-массовых мероприятий среди детей и подростков (Предоставление субсидий бюджетным, автономным учреждениям и иным некоммерческим организациям)</t>
  </si>
  <si>
    <t>Обеспечение функционирования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</si>
  <si>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01 3 02 22030</t>
  </si>
  <si>
    <t>02 Д 07 21750</t>
  </si>
  <si>
    <t xml:space="preserve">035 </t>
  </si>
  <si>
    <t>13 1 01 22000</t>
  </si>
  <si>
    <t>13 1 01 22010</t>
  </si>
  <si>
    <t>31 9 00 51200</t>
  </si>
  <si>
    <t>500</t>
  </si>
  <si>
    <t>Проведение обучения по охране труда и повышение уровня квалификации специалистов по охране труда (Закупка товаров, работ и услуг для обеспечения государственных (муниципальных) нужд)</t>
  </si>
  <si>
    <t>Проведение обязательных предварительных и периодических медицинских осмотров работников (Закупка товаров, работ и услуг для обеспечения государственных (муниципальных) нужд)</t>
  </si>
  <si>
    <t>Проведение обязательных предварительных и периодических медицинских осмотров работников  (Предоставление субсидий бюджетным, автономным учреждениям и иным некоммерческим организациям)</t>
  </si>
  <si>
    <t xml:space="preserve">Перечисление взносов за капитальный ремонт муниципальных жилых помещений  (Закупка товаров, работ и услуг для обеспечения государственных (муниципальных) нужд) </t>
  </si>
  <si>
    <t>Обеспечение содержания учреждений дополнительного образования детей в соответствии с нормами пожарной безопасности (Предоставление субсидий бюджетным, автономным учреждениям и иным некоммерческим организациям)</t>
  </si>
  <si>
    <t>01 5 01 22040</t>
  </si>
  <si>
    <t>02 К 01 R0820</t>
  </si>
  <si>
    <t>400</t>
  </si>
  <si>
    <r>
      <t xml:space="preserve">Администрация Южского муниципального района </t>
    </r>
    <r>
      <rPr>
        <i/>
        <sz val="10"/>
        <color rgb="FF002060"/>
        <rFont val="Times New Roman"/>
        <family val="1"/>
        <charset val="204"/>
      </rPr>
      <t/>
    </r>
  </si>
  <si>
    <t xml:space="preserve">Формирование библиотечного фонда отделов МКУК "Южская МЦБ" ориентированного на все категории пользователей и динамично развивающиеся запросы читателей, закупка литературы (Закупка товаров, работ и услуг для обеспечения государственных (муниципальных) нужд) </t>
  </si>
  <si>
    <t>Предоставление социальных выплат молодым семьям на приобретение (строительство) жилого помещения (Социальное обеспечение и иные выплаты населению)</t>
  </si>
  <si>
    <t>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(в том числе рефинансированному) (Социальное обеспечение и иные выплаты населению)</t>
  </si>
  <si>
    <r>
      <t xml:space="preserve">Финансовый отдел администрации Южского муниципального района </t>
    </r>
    <r>
      <rPr>
        <i/>
        <sz val="10"/>
        <color rgb="FF002060"/>
        <rFont val="Times New Roman"/>
        <family val="1"/>
        <charset val="204"/>
      </rPr>
      <t/>
    </r>
  </si>
  <si>
    <t xml:space="preserve">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 </t>
  </si>
  <si>
    <t>Проведение мероприятий по развитию технической и естественно-научной направленности обучающихся (Предоставление субсидий бюджетным, автономным учреждениям и иным некоммерческим организациям)</t>
  </si>
  <si>
    <t>Комитет по управлению муниципальным имуществом администрации Южского муниципального района Ивановской области</t>
  </si>
  <si>
    <t xml:space="preserve">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(Капитальные вложения в объекты государственной (муниципальной) собственности) </t>
  </si>
  <si>
    <t xml:space="preserve">Всего </t>
  </si>
  <si>
    <t>01 1 01 80170</t>
  </si>
  <si>
    <t xml:space="preserve">044 </t>
  </si>
  <si>
    <t xml:space="preserve">05 </t>
  </si>
  <si>
    <t xml:space="preserve">Поставка электрической энергии на объекты системы водоснабжения в границах сельских поселений  (Закупка товаров, работ и услуг для обеспечения государственных (муниципальных) нужд) </t>
  </si>
  <si>
    <t xml:space="preserve">Предупреждение и ликвидация последствий чрезвычайных ситуаций в сельских поселениях Южского муниципального района  (Закупка товаров, работ и услуг для обеспечения государственных (муниципальных) нужд)  </t>
  </si>
  <si>
    <t>02 Ж 01 22130</t>
  </si>
  <si>
    <t>05 2 01 22280</t>
  </si>
  <si>
    <t>05 2 01 22290</t>
  </si>
  <si>
    <t xml:space="preserve">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 (Закупка товаров, работ и услуг для обеспечения государственных (муниципальных) нужд) </t>
  </si>
  <si>
    <t>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 (Закупка товаров, работ и услуг для обеспечения государственных (муниципальных) нужд)</t>
  </si>
  <si>
    <t xml:space="preserve">Разработка и внесение изменений в генеральные планы и правила землепользования и застройки муниципальных образований Южского муниципального района (Закупка товаров, работ и услуг для обеспечения государственных (муниципальных) нужд)  </t>
  </si>
  <si>
    <t>Разработка карт (планов) муниципальных образований Южского муниципального района (Закупка товаров, работ и услуг для обеспечения государственных (муниципальных) нужд)</t>
  </si>
  <si>
    <t>Обеспечение доступности услуг в сфере образования для детей- инвалидов (Закупка товаров, работ и услуг для обеспечения государственных (муниципальных) нужд)</t>
  </si>
  <si>
    <t>Организация и проведение мероприятий, направленных на профилактику правонарушений и преступлений в районе (Закупка товаров, работ и услуг для обеспечения государственных (муниципальных) нужд)</t>
  </si>
  <si>
    <t>09 1 01 22310</t>
  </si>
  <si>
    <t>09 2 01 22330</t>
  </si>
  <si>
    <t>09 3 01 22340</t>
  </si>
  <si>
    <t>Проведение мероприятий, направленных на профилактику наркомании и алкоголизма среди населения (Закупка товаров, работ и услуг для обеспечения государственных (муниципальных) нужд)</t>
  </si>
  <si>
    <t>Код главного распорядителя</t>
  </si>
  <si>
    <t xml:space="preserve">Разработка проектов планировки и межевания территории для проведения комплексных кадастровых работ на территории Южского муниципального района (Закупка товаров, работ и услуг для обеспечения государственных (муниципальных) нужд) </t>
  </si>
  <si>
    <t>Организация и проведение мероприятий, направленных на профилактику правонарушений и преступлений в районе (Предоставление субсидий бюджетным, автономным учреждениям и иным некоммерческим организациям)</t>
  </si>
  <si>
    <t>Выполнение работ,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 (Закупка товаров, работ и услуг для обеспечения государственных (муниципальных) нужд)</t>
  </si>
  <si>
    <t>02 4 01 22370</t>
  </si>
  <si>
    <t>05 4 01 22250</t>
  </si>
  <si>
    <t>05 4 01 22270</t>
  </si>
  <si>
    <t>02 Д 03 21940</t>
  </si>
  <si>
    <t xml:space="preserve">Расходы по организации отдыха детей в каникулярное время в части организации двухразового питания в лагерях дневного пребывания (Предоставление субсидий бюджетным, автономным учреждениям и иным некоммерческим организациям) </t>
  </si>
  <si>
    <t xml:space="preserve">Расходы по организации отдыха детей в каникулярное время в части организации двухразового питания в лагерях дневного пребывания (Закупка товаров, работ и услуг для обеспечения государственных (муниципальных) нужд) </t>
  </si>
  <si>
    <t>02 Д 03 22220</t>
  </si>
  <si>
    <t xml:space="preserve">Содержание и ремонт централизованных источников водоснабжения сельских поселений Южского муниципального района (Закупка товаров, работ и услуг для обеспечения государственных (муниципальных) нужд) </t>
  </si>
  <si>
    <t>Организация и проведение событийных мероприятий на территории района (Предоставление субсидий бюджетным, автономным учреждениям и иным некоммерческим организациям)</t>
  </si>
  <si>
    <t>Проведение спортивно-оздоровительных и спортивно-массовых мероприятий среди населения района (Иные бюджетные ассигнования)</t>
  </si>
  <si>
    <t xml:space="preserve">Организация работы лагеря с дневным пребыванием детей "Подросток" (Предоставление субсидий бюджетным, автономным учреждениям и иным некоммерческим организациям) </t>
  </si>
  <si>
    <t>Поддержка талантливой молодежи, участие сборных молодежных команд района в областных, региональных и Российских турнирах, соревнованиях (Предоставление субсидий бюджетным, автономным учреждениям и иным некоммерческим организациям)</t>
  </si>
  <si>
    <t xml:space="preserve">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</si>
  <si>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08 4 03 23090</t>
  </si>
  <si>
    <t>Приобретение компьютерной техники и оргтехники (Закупка товаров, работ и услуг для обеспечения государственных (муниципальных) нужд)</t>
  </si>
  <si>
    <t>02 Д 03 10160</t>
  </si>
  <si>
    <t>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и ремонту нецентрализованных источников водоснабжения (Межбюджетные трансферты)</t>
  </si>
  <si>
    <t>08 5 01 23230</t>
  </si>
  <si>
    <t xml:space="preserve">Расходы на обеспечение деятельности организаций, осуществляющих эксплуатацию муниципального имущества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</si>
  <si>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Расходы на обеспечение деятельности организаций, осуществляющих эксплуатацию муниципального имущества Южского муниципального района (Закупка товаров, работ и услуг для обеспечения государственных (муниципальных) нужд)</t>
  </si>
  <si>
    <t>12 1 01 66150</t>
  </si>
  <si>
    <t>12 2 01 66160</t>
  </si>
  <si>
    <t>04 4 02 23390</t>
  </si>
  <si>
    <t>Организация и проведение мероприятий в области спорта и молодежной политики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</si>
  <si>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01 Л 01 23250</t>
  </si>
  <si>
    <t xml:space="preserve">Организация и проведение ежегодного районного конкурса профессионального мастерства "Педагог года" (Закупка товаров, работ и услуг для обеспечения государственных (муниципальных) нужд) </t>
  </si>
  <si>
    <t>Организация и проведение районного мероприятия "Лучший добровольный дружинник" в сфере охраны общественного порядка (Закупка товаров, работ и услуг для обеспечения государственных (муниципальных) нужд)</t>
  </si>
  <si>
    <t>09 1 01 23520</t>
  </si>
  <si>
    <t>01 2 02 L3041</t>
  </si>
  <si>
    <t>Передача полномочий контрольно-счетного органа местного самоуправления поселения Контрольно-счетному органу Южского муниципального района (Талицко-Мугреевское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</si>
  <si>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Передача полномочий контрольно-счетного органа местного самоуправления поселения Контрольно-счетному органу Южского муниципального района (Хотимльское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</si>
  <si>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Передача полномочий контрольно-счетного органа местного самоуправления поселения Контрольно-счетному органу Южского муниципального района (Новоклязьминское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</si>
  <si>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Передача полномочий контрольно-счетного органа местного самоуправления поселения Контрольно-счетному органу Южского муниципального района (Мугреево-Никольское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</si>
  <si>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30 9 00 00290</t>
  </si>
  <si>
    <t>30 9 00 10292</t>
  </si>
  <si>
    <t>30 9 00 10293</t>
  </si>
  <si>
    <t>30 9 00 10294</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</si>
  <si>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(Закупка товаров, работ и услуг для обеспечения государственных (муниципальных) нужд)</t>
  </si>
  <si>
    <t>02 Ж 04 22300</t>
  </si>
  <si>
    <t xml:space="preserve">Услуги по проведению контроля эффективности технических средств защиты информации, содержащей государственную тайну, от утечки по техническим каналам автоматизированной системы (Закупка товаров, работ и услуг для обеспечения государственных (муниципальных) нужд) </t>
  </si>
  <si>
    <t>04 2 02 21910</t>
  </si>
  <si>
    <t>Организация и проведение мероприятий по военно-патриотическому движению "Юнармия" (Закупка товаров, работ и услуг для обеспечения государственных (муниципальных) нужд)</t>
  </si>
  <si>
    <t>Организация и проведение мероприятий в области спорта и молодежной политики (Закупка товаров, работ и услуг для обеспечения государственных (муниципальных) нужд)</t>
  </si>
  <si>
    <t>Организация и проведение мероприятий в области спорта и молодежной политики (Иные бюджетные ассигнования)</t>
  </si>
  <si>
    <t>01 1 02 23600</t>
  </si>
  <si>
    <t xml:space="preserve">Охрана объекта (территории) дошкольных образовательных учреждений сотрудниками частных охранных организаций  (Предоставление субсидий бюджетным, автономным учреждениям и иным некоммерческим организациям) </t>
  </si>
  <si>
    <t>01 2 02 23630</t>
  </si>
  <si>
    <t>Охрана объекта (территории) учреждений общего образования сотрудниками частных охранных организаций (Предоставление субсидий бюджетным, автономным учреждениям и иным некоммерческим организациям)</t>
  </si>
  <si>
    <t>Оценка имущества, признание прав и регулирование отношений по муниципальной собственности (Закупка товаров, работ и услуг для обеспечения государственных (муниципальных) нужд)</t>
  </si>
  <si>
    <t>31 9 00 00240</t>
  </si>
  <si>
    <t>Содержание и обслуживание казны (Закупка товаров, работ и услуг для обеспечения государственных (муниципальных) нужд)</t>
  </si>
  <si>
    <t>05 2 01 23740</t>
  </si>
  <si>
    <t>Проведение комплексных кадастровых работ (Закупка товаров, работ и услуг для обеспечения государственных (муниципальных) нужд)</t>
  </si>
  <si>
    <t>02 Д 07 60130</t>
  </si>
  <si>
    <t>Субсидии управляющим организациям, товариществам собственников жилья, жилищным, жилищно-строительным, иным специализированным кооперативам, осуществляющим управление многоквартирными домами, а также ресурсоснабжающим организациям, осуществляющим поставку ресурсов на коммунальные услуги населению, в целях возмещения затрат по содержанию общего имущества многоквартирных домов и предоставлению коммунальных услуг до заселения в установленном порядке жилых помещений муниципального жилищного фонда (Иные бюджетные ассигнования)</t>
  </si>
  <si>
    <t>02 7 01 20160</t>
  </si>
  <si>
    <t>02 7 01 23480</t>
  </si>
  <si>
    <t xml:space="preserve">Рекультивация Южской городской свалки (Закупка товаров, работ и услуг для обеспечения государственных (муниципальных) нужд) </t>
  </si>
  <si>
    <t xml:space="preserve">Рекультивация свалки, расположенной на землях Талицко-Мугреевского сельского поселения Южского муниципального района Ивановской области (Закупка товаров, работ и услуг для обеспечения государственных (муниципальных) нужд) </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</si>
  <si>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</si>
  <si>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</si>
  <si>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 xml:space="preserve">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</si>
  <si>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01 2 01 80150</t>
  </si>
  <si>
    <t>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(Закупка товаров, работ и услуг для обеспечения государственных (муниципальных) нужд)</t>
  </si>
  <si>
    <t xml:space="preserve">05 3 01 25000 </t>
  </si>
  <si>
    <t>Реализация переданных полномочий Контрольно-счетному органу Южского муниципального района по осуществлению внешнего муниципального финансового контроля бюджета Южского городского поселения (Закупка товаров, работ и услуг для обеспечения государственных (муниципальных) нужд)</t>
  </si>
  <si>
    <t>Передача полномочий контрольно-счетного органа местного самоуправления поселения Контрольно-счетному органу Южского муниципального района (Холуйское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</si>
  <si>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30 9 00 10011</t>
  </si>
  <si>
    <t>30 9 00 10291</t>
  </si>
  <si>
    <t>Совет Южского муниципального района Ивановской области</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</si>
  <si>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(Организация бесплатного горячего питания обучающихся, получающих начальное общее образование в  муниципальных образовательных организациях) (Закупка товаров, работ и услуг для обеспечения государственных (муниципальных) нужд)</t>
  </si>
  <si>
    <t xml:space="preserve">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(Организация бесплатного горячего питания обучающихся, получающих начальное общее образование в  муниципальных образовательных организациях) (Предоставление субсидий бюджетным, автономным учреждениям и иным некоммерческим организациям) </t>
  </si>
  <si>
    <t>Контрольно-счетный орган Южского муниципального района Ивановской области</t>
  </si>
  <si>
    <t>03 3 01 L5191</t>
  </si>
  <si>
    <t xml:space="preserve">Государственная поддержка отрасли культуры (Реализация мероприятий по модернизации библиотек в части комплектования книжных фондов библиотек муниципальных образований) (Закупка товаров, работ и услуг для обеспечения государственных (муниципальных) нужд) </t>
  </si>
  <si>
    <t>2025 год</t>
  </si>
  <si>
    <t>03 Д 03 21540</t>
  </si>
  <si>
    <t>Укрепление материально-технической базы (Предоставление субсидий бюджетным, автономным учреждениям и иным некоммерческим организациям)</t>
  </si>
  <si>
    <t>08 1 03 20600</t>
  </si>
  <si>
    <t>Развитие кадрового потенциала не муниципальных служащих (Закупка товаров, работ и услуг для обеспечения государственных (муниципальных) нужд)</t>
  </si>
  <si>
    <t>03 1 01 23340</t>
  </si>
  <si>
    <t>Организация комплектования фондов библиотеки и подписки на периодические издания (Закупка товаров, работ и услуг для обеспечения государственных (муниципальных) нужд)</t>
  </si>
  <si>
    <t>Содержание структурного подразделения - Центр тестирования выполнения нормативов испытаний (тестов) Всероссийского физкультурно-спортивного комплекса "Готов к труду и обороне"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</si>
  <si>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31 9 00 25010</t>
  </si>
  <si>
    <t>Проведение обязательных предварительных и периодических медицинских осмотров работников (Предоставление субсидий бюджетным, автономным учреждениям и иным некоммерческим организациям)</t>
  </si>
  <si>
    <t xml:space="preserve">Проведение муниципальных творческих конкурсов.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 </t>
  </si>
  <si>
    <t>Организация профилактики детского дорожно-транспортного травматизма  (Предоставление субсидий бюджетным, автономным учреждениям и иным некоммерческим организациям)</t>
  </si>
  <si>
    <t>Содержание и обслуживание казны (Иные бюджетные ассигнования)</t>
  </si>
  <si>
    <t>Подготовка проектов межевания земельных участков и на проведение кадастровых работ (Закупка товаров, работ и услуг для обеспечения государственных (муниципальных) нужд)</t>
  </si>
  <si>
    <t>05 2 01 L5990</t>
  </si>
  <si>
    <t>02 1 03 21780</t>
  </si>
  <si>
    <t xml:space="preserve">Обеспечение дорожной деятельности в сельских поселениях Южского муниципального района  (Закупка товаров, работ и услуг для обеспечения государственных (муниципальных) нужд) </t>
  </si>
  <si>
    <t>02 Д 07 21980</t>
  </si>
  <si>
    <t xml:space="preserve">Содержание жилых помещений, находящихся в муниципальной собственности, без договора социального найма (Закупка товаров, работ и услуг для обеспечения государственных (муниципальных) нужд)  </t>
  </si>
  <si>
    <t xml:space="preserve">Осуществление полномочий по созданию и организации деятельности комиссий по делам несовершеннолетних и защите их прав (Закупка товаров, работ и услуг для обеспечения государственных (муниципальных) нужд) </t>
  </si>
  <si>
    <t>01 2 02 89700</t>
  </si>
  <si>
    <t>01 2 01 L3031</t>
  </si>
  <si>
    <t xml:space="preserve">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</si>
  <si>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 xml:space="preserve">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(Предоставление субсидий бюджетным, автономным учреждениям и иным некоммерческим организациям)  </t>
  </si>
  <si>
    <t>Осуществление переданных органам местного самоуправления государственных полномочий Ивановской области по предоставлению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(Закупка товаров, работ и услуг для обеспечения государственных (муниципальных) нужд)</t>
  </si>
  <si>
    <t xml:space="preserve">Осуществление переданных органам местного самоуправления государственных полномочий Ивановской области по предоставлению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(Предоставление субсидий бюджетным, автономным учреждениям и иным некоммерческим организациям) </t>
  </si>
  <si>
    <t>Активизация работы с допризывной молодежью, повышение интереса к военно-прикладным видам спорта (Предоставление субсидий бюджетным, автономным учреждениям и иным некоммерческим организациям)</t>
  </si>
  <si>
    <t>Проведение мероприятий, направленных на профилактику правонарушений среди несовершеннолетних (Предоставление субсидий бюджетным, автономным учреждениям и иным некоммерческим организациям)</t>
  </si>
  <si>
    <t>Проведение мероприятий, направленных на профилактику наркомании и алкоголизма среди населения (Предоставление субсидий бюджетным, автономным учреждениям и иным некоммерческим организациям)</t>
  </si>
  <si>
    <t>01 1 03 81010</t>
  </si>
  <si>
    <t>Возмещение расходов, связанных с уменьшением размера родительской платы за присмотр и уход в муниципальных образовательных организациях, реализующих образовательную программу дошкольного образования, за детьми, пасынками и падчерицами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(Предоставление субсидий бюджетным, автономным учреждениям и иным некоммерческим организациям)</t>
  </si>
  <si>
    <t>02 1 03 S0510</t>
  </si>
  <si>
    <t xml:space="preserve">Проектирование строительства (реконструкции), капитального ремонта, строительство (реконструкцию), капитальный ремонт, ремонт и содержание автомобильных дорог общего пользования местного значения, в том числе на формирование муниципальных дорожных фондов (Закупка товаров, работ и услуг для обеспечения государственных (муниципальных) нужд)  </t>
  </si>
  <si>
    <t xml:space="preserve">Техническое обслуживание газопроводов, сооружений на них, газового оборудования и оказание услуг аварийно-диспетчерской службы (Закупка товаров, работ и услуг для обеспечения государственных (муниципальных) нужд) </t>
  </si>
  <si>
    <t>02 Д 01 23820</t>
  </si>
  <si>
    <t>на 2024 год и на плановый</t>
  </si>
  <si>
    <t>период 2025 и 2026 годов"</t>
  </si>
  <si>
    <t>Ведомственная структура расходов бюджета Южского муниципального района на плановый период 2025 и 2026 годов</t>
  </si>
  <si>
    <t>2026 год</t>
  </si>
  <si>
    <t>31 9 00 26210</t>
  </si>
  <si>
    <t>Организация мероприятий для семей мобилизованных (Закупка товаров, работ и услуг для обеспечения государственных (муниципальных) нужд)</t>
  </si>
  <si>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и ремонта автомобильных дорог общего пользования местного значения в сельских поселениях Южского муниципального района и на обеспечение дорожной деятельности в Южском муниципальном районе (Межбюджетные трансферты) </t>
  </si>
  <si>
    <t>02 1 03 10200</t>
  </si>
  <si>
    <t>Софинансирование расходов по обеспечению функционирования многофункциональных центров предоставления государственных и муниципальных услуг (Предоставление субсидий бюджетным, автономным учреждениям и иным некоммерческим организациям)</t>
  </si>
  <si>
    <t>08 2 01 82910</t>
  </si>
  <si>
    <t>Расходы по обеспечению функционирования многофункциональных центров предоставления государственных и муниципальных услуг  (Предоставление субсидий бюджетным, автономным учреждениям и иным некоммерческим организациям)</t>
  </si>
  <si>
    <t>08 2 01 S2910</t>
  </si>
  <si>
    <t xml:space="preserve">Иные межбюджетные трансферты из бюджета Южского муниципального района бюджетам сельских поселений, на территории которых имеются муниципальные пляжи, части полномочий на мероприятия по обеспечению безопасности людей на водных объектах, охране их жизни и здоровья (Межбюджетные трансферты)  </t>
  </si>
  <si>
    <t>31 9 00 10220</t>
  </si>
  <si>
    <t>01 2 01 81090</t>
  </si>
  <si>
    <t>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организации проведения мероприятий по содержанию сибиреязвенных скотомогильников  (Закупка товаров, работ и услуг для обеспечения государственных (муниципальных) нужд)</t>
  </si>
  <si>
    <t>31 9 00 82400</t>
  </si>
  <si>
    <t>02 И 01 10210</t>
  </si>
  <si>
    <t>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ритуальных услуг и содержание мест захоронения (Межбюджетные трансферты)</t>
  </si>
  <si>
    <t xml:space="preserve">Возмещение расходов, связанных с уменьшением размера родительской платы за присмотр и уход в муниципальных образовательных организациях, реализующих образовательную программу дошкольного образования, за детьми, пасынками и падчерицами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(Закупка товаров, работ и услуг для обеспечения государственных (муниципальных) нужд) </t>
  </si>
  <si>
    <t>Информационное сопровождение социальной интеграции инвалидов и других лиц с ограниченными возможностями (Предоставление субсидий бюджетным, автономным учреждениям и иным некоммерческим организациям)</t>
  </si>
  <si>
    <t>Устранение социальной разобщенности инвалидов и граждан, не являющихся инвалидами (Закупка товаров, работ и услуг для обеспечения государственных (муниципальных) нужд)</t>
  </si>
  <si>
    <t xml:space="preserve">Осуществление переданных органам местного самоуправления государственных полномочий Ивановской области по выплате регионального ежемесячного денежного вознаграждения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</si>
  <si>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 xml:space="preserve">Осуществление переданных органам местного самоуправления государственных полномочий Ивановской области по выплате регионального ежемесячного денежного вознаграждения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(Предоставление субсидий бюджетным, автономным учреждениям и иным некоммерческим организациям) </t>
  </si>
  <si>
    <t xml:space="preserve">Модернизация школьных систем образования (Предоставление субсидий бюджетным, автономным учреждениям и иным некоммерческим организациям) </t>
  </si>
  <si>
    <t>01 2 02 L7500</t>
  </si>
  <si>
    <t xml:space="preserve">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(Проведение мероприятий по обеспечению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</si>
  <si>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01 2 EВ 51792</t>
  </si>
  <si>
    <t xml:space="preserve">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(Проведение мероприятий по обеспечению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 (Предоставление субсидий бюджетным, автономным учреждениям и иным некоммерческим организациям) </t>
  </si>
  <si>
    <t>от 22.12.2023 № 115</t>
  </si>
  <si>
    <t>"О внесении изменений и дополнений</t>
  </si>
  <si>
    <t xml:space="preserve">в решение Совета Южского </t>
  </si>
  <si>
    <t>от 22.12.2023 № 115 "О бюджете</t>
  </si>
  <si>
    <t>Южского муниципального района</t>
  </si>
  <si>
    <t>период 2025 и 2026 годов""</t>
  </si>
  <si>
    <t>"Приложение № 7</t>
  </si>
  <si>
    <t>02 К 01 Д0820</t>
  </si>
  <si>
    <t>"</t>
  </si>
  <si>
    <t>Приложение № 7</t>
  </si>
  <si>
    <t>от  22.03.2024  №  16</t>
  </si>
</sst>
</file>

<file path=xl/styles.xml><?xml version="1.0" encoding="utf-8"?>
<styleSheet xmlns="http://schemas.openxmlformats.org/spreadsheetml/2006/main">
  <fonts count="7">
    <font>
      <sz val="11"/>
      <color theme="1"/>
      <name val="Calibri"/>
      <family val="2"/>
      <charset val="204"/>
      <scheme val="minor"/>
    </font>
    <font>
      <sz val="14"/>
      <name val="Times New Roman"/>
      <family val="1"/>
      <charset val="204"/>
    </font>
    <font>
      <b/>
      <sz val="14"/>
      <name val="Times New Roman"/>
      <family val="1"/>
      <charset val="204"/>
    </font>
    <font>
      <i/>
      <sz val="10"/>
      <color rgb="FF002060"/>
      <name val="Times New Roman"/>
      <family val="1"/>
      <charset val="204"/>
    </font>
    <font>
      <sz val="14"/>
      <color theme="1"/>
      <name val="Times New Roman"/>
      <family val="1"/>
      <charset val="204"/>
    </font>
    <font>
      <i/>
      <sz val="10"/>
      <color theme="1"/>
      <name val="Times New Roman"/>
      <family val="1"/>
      <charset val="204"/>
    </font>
    <font>
      <u/>
      <sz val="14"/>
      <name val="Times New Roman"/>
      <family val="1"/>
      <charset val="204"/>
    </font>
  </fonts>
  <fills count="4">
    <fill>
      <patternFill patternType="none"/>
    </fill>
    <fill>
      <patternFill patternType="gray125"/>
    </fill>
    <fill>
      <patternFill patternType="solid">
        <fgColor theme="2" tint="-9.9978637043366805E-2"/>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47">
    <xf numFmtId="0" fontId="0" fillId="0" borderId="0" xfId="0"/>
    <xf numFmtId="0" fontId="1" fillId="0" borderId="0" xfId="0" applyFont="1"/>
    <xf numFmtId="49" fontId="1" fillId="0" borderId="0" xfId="0" applyNumberFormat="1" applyFont="1" applyAlignment="1">
      <alignment horizontal="center" vertical="center"/>
    </xf>
    <xf numFmtId="0" fontId="1" fillId="0" borderId="0" xfId="0" applyFont="1" applyAlignment="1">
      <alignment horizontal="center"/>
    </xf>
    <xf numFmtId="49" fontId="2" fillId="2" borderId="1" xfId="0" applyNumberFormat="1" applyFont="1" applyFill="1" applyBorder="1" applyAlignment="1">
      <alignment horizontal="center" vertical="center" wrapText="1"/>
    </xf>
    <xf numFmtId="0" fontId="2" fillId="0" borderId="0" xfId="0" applyFont="1"/>
    <xf numFmtId="49" fontId="2" fillId="2" borderId="1" xfId="0" applyNumberFormat="1" applyFont="1" applyFill="1" applyBorder="1" applyAlignment="1">
      <alignment horizontal="center" vertical="center"/>
    </xf>
    <xf numFmtId="0" fontId="1" fillId="0" borderId="0" xfId="0" applyFont="1" applyAlignment="1">
      <alignment vertical="center"/>
    </xf>
    <xf numFmtId="49" fontId="2" fillId="0" borderId="0" xfId="0" applyNumberFormat="1" applyFont="1" applyFill="1" applyBorder="1" applyAlignment="1">
      <alignment horizontal="justify" vertical="top" wrapText="1"/>
    </xf>
    <xf numFmtId="0" fontId="2" fillId="0" borderId="0" xfId="0" applyFont="1" applyFill="1" applyBorder="1"/>
    <xf numFmtId="49" fontId="2" fillId="2" borderId="1" xfId="0" applyNumberFormat="1" applyFont="1" applyFill="1" applyBorder="1" applyAlignment="1">
      <alignment horizontal="justify" vertical="center" wrapText="1"/>
    </xf>
    <xf numFmtId="0" fontId="2" fillId="0" borderId="0" xfId="0" applyFont="1" applyAlignment="1">
      <alignment vertical="center"/>
    </xf>
    <xf numFmtId="4" fontId="2" fillId="2" borderId="1" xfId="0" applyNumberFormat="1" applyFont="1" applyFill="1" applyBorder="1" applyAlignment="1">
      <alignment horizontal="center" vertical="center"/>
    </xf>
    <xf numFmtId="4" fontId="1" fillId="0" borderId="1" xfId="0" applyNumberFormat="1" applyFont="1" applyBorder="1" applyAlignment="1">
      <alignment horizontal="center" vertical="center"/>
    </xf>
    <xf numFmtId="49" fontId="1" fillId="3" borderId="1" xfId="0" applyNumberFormat="1" applyFont="1" applyFill="1" applyBorder="1" applyAlignment="1">
      <alignment horizontal="center" vertical="center" wrapText="1"/>
    </xf>
    <xf numFmtId="0" fontId="2" fillId="2" borderId="1" xfId="0" applyFont="1" applyFill="1" applyBorder="1" applyAlignment="1">
      <alignment vertical="center"/>
    </xf>
    <xf numFmtId="49" fontId="1" fillId="3" borderId="1" xfId="0" applyNumberFormat="1" applyFont="1" applyFill="1" applyBorder="1" applyAlignment="1">
      <alignment horizontal="center" vertical="center"/>
    </xf>
    <xf numFmtId="0" fontId="1" fillId="3" borderId="1" xfId="0" applyFont="1" applyFill="1" applyBorder="1" applyAlignment="1">
      <alignment horizontal="center" vertical="center"/>
    </xf>
    <xf numFmtId="2" fontId="2" fillId="2" borderId="1" xfId="0" applyNumberFormat="1" applyFont="1" applyFill="1" applyBorder="1" applyAlignment="1">
      <alignment horizontal="justify" vertical="center" wrapText="1"/>
    </xf>
    <xf numFmtId="4" fontId="1" fillId="3" borderId="1" xfId="0" applyNumberFormat="1" applyFont="1" applyFill="1" applyBorder="1" applyAlignment="1">
      <alignment horizontal="center" vertical="center"/>
    </xf>
    <xf numFmtId="4" fontId="2" fillId="2" borderId="1" xfId="0" applyNumberFormat="1" applyFont="1" applyFill="1" applyBorder="1" applyAlignment="1">
      <alignment horizontal="center" vertical="center" wrapText="1"/>
    </xf>
    <xf numFmtId="0" fontId="4" fillId="3" borderId="1" xfId="0" applyFont="1" applyFill="1" applyBorder="1" applyAlignment="1">
      <alignment horizontal="justify" vertical="top"/>
    </xf>
    <xf numFmtId="0" fontId="4" fillId="3" borderId="1" xfId="0" applyFont="1" applyFill="1" applyBorder="1" applyAlignment="1">
      <alignment horizontal="center" vertical="center"/>
    </xf>
    <xf numFmtId="2" fontId="1" fillId="3" borderId="1" xfId="0" applyNumberFormat="1" applyFont="1" applyFill="1" applyBorder="1" applyAlignment="1">
      <alignment horizontal="center" vertical="center" wrapText="1"/>
    </xf>
    <xf numFmtId="49" fontId="1" fillId="0" borderId="1" xfId="0" applyNumberFormat="1" applyFont="1" applyBorder="1" applyAlignment="1">
      <alignment horizontal="center" vertical="center" wrapText="1"/>
    </xf>
    <xf numFmtId="49" fontId="1" fillId="0" borderId="1" xfId="0" applyNumberFormat="1" applyFont="1" applyBorder="1" applyAlignment="1">
      <alignment horizontal="center" vertical="top" wrapText="1"/>
    </xf>
    <xf numFmtId="49" fontId="4" fillId="3" borderId="1" xfId="0" applyNumberFormat="1" applyFont="1" applyFill="1" applyBorder="1" applyAlignment="1">
      <alignment horizontal="center" vertical="center"/>
    </xf>
    <xf numFmtId="0" fontId="4" fillId="3" borderId="1" xfId="0" applyFont="1" applyFill="1" applyBorder="1" applyAlignment="1">
      <alignment horizontal="justify" vertical="top" wrapText="1"/>
    </xf>
    <xf numFmtId="0" fontId="1" fillId="3" borderId="1" xfId="0" applyFont="1" applyFill="1" applyBorder="1" applyAlignment="1">
      <alignment horizontal="justify" vertical="top"/>
    </xf>
    <xf numFmtId="0" fontId="1" fillId="3" borderId="1" xfId="0" applyFont="1" applyFill="1" applyBorder="1" applyAlignment="1">
      <alignment horizontal="justify" vertical="top" wrapText="1"/>
    </xf>
    <xf numFmtId="2" fontId="4" fillId="3" borderId="1" xfId="0" applyNumberFormat="1" applyFont="1" applyFill="1" applyBorder="1" applyAlignment="1">
      <alignment horizontal="justify" vertical="top" wrapText="1"/>
    </xf>
    <xf numFmtId="2" fontId="1" fillId="3" borderId="1" xfId="0" applyNumberFormat="1" applyFont="1" applyFill="1" applyBorder="1" applyAlignment="1">
      <alignment horizontal="justify" vertical="top" wrapText="1"/>
    </xf>
    <xf numFmtId="49" fontId="1" fillId="3" borderId="1" xfId="0" applyNumberFormat="1" applyFont="1" applyFill="1" applyBorder="1" applyAlignment="1">
      <alignment horizontal="justify" vertical="top" wrapText="1"/>
    </xf>
    <xf numFmtId="0" fontId="1" fillId="0" borderId="1" xfId="0" applyNumberFormat="1" applyFont="1" applyBorder="1" applyAlignment="1">
      <alignment horizontal="center" vertical="center"/>
    </xf>
    <xf numFmtId="0" fontId="1" fillId="0" borderId="0" xfId="0" applyFont="1" applyAlignment="1">
      <alignment horizontal="right" vertical="top"/>
    </xf>
    <xf numFmtId="4" fontId="1" fillId="0" borderId="0" xfId="0" applyNumberFormat="1" applyFont="1"/>
    <xf numFmtId="0" fontId="1" fillId="3" borderId="0" xfId="0" applyFont="1" applyFill="1"/>
    <xf numFmtId="0" fontId="1" fillId="0" borderId="0" xfId="0" applyFont="1" applyAlignment="1">
      <alignment horizontal="right"/>
    </xf>
    <xf numFmtId="49" fontId="1" fillId="0" borderId="1" xfId="0" applyNumberFormat="1" applyFont="1" applyBorder="1" applyAlignment="1">
      <alignment horizontal="center" vertical="center" wrapText="1"/>
    </xf>
    <xf numFmtId="49" fontId="1" fillId="0" borderId="1" xfId="0" applyNumberFormat="1" applyFont="1" applyBorder="1" applyAlignment="1">
      <alignment horizontal="center" vertical="center" textRotation="90" wrapText="1"/>
    </xf>
    <xf numFmtId="0" fontId="6" fillId="0" borderId="0" xfId="0" applyFont="1" applyAlignment="1">
      <alignment horizontal="right" wrapText="1"/>
    </xf>
    <xf numFmtId="4" fontId="1" fillId="0" borderId="3" xfId="0" applyNumberFormat="1" applyFont="1" applyBorder="1" applyAlignment="1">
      <alignment horizontal="center" vertical="center"/>
    </xf>
    <xf numFmtId="4" fontId="1" fillId="0" borderId="4" xfId="0" applyNumberFormat="1" applyFont="1" applyBorder="1" applyAlignment="1">
      <alignment horizontal="center" vertical="center"/>
    </xf>
    <xf numFmtId="4" fontId="1" fillId="0" borderId="5" xfId="0" applyNumberFormat="1" applyFont="1" applyBorder="1" applyAlignment="1">
      <alignment horizontal="center" vertical="center"/>
    </xf>
    <xf numFmtId="49" fontId="2" fillId="0" borderId="0" xfId="0" applyNumberFormat="1" applyFont="1" applyAlignment="1">
      <alignment horizontal="center" vertical="center" wrapText="1"/>
    </xf>
    <xf numFmtId="0" fontId="3" fillId="0" borderId="2" xfId="0" applyFont="1" applyBorder="1" applyAlignment="1">
      <alignment horizontal="center" vertical="center" wrapText="1"/>
    </xf>
    <xf numFmtId="49" fontId="1" fillId="0" borderId="0" xfId="0" applyNumberFormat="1" applyFont="1" applyAlignment="1">
      <alignment horizontal="right" vertical="center"/>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J332"/>
  <sheetViews>
    <sheetView tabSelected="1" zoomScale="90" zoomScaleNormal="90" workbookViewId="0">
      <selection activeCell="E12" sqref="E12"/>
    </sheetView>
  </sheetViews>
  <sheetFormatPr defaultRowHeight="18.75"/>
  <cols>
    <col min="1" max="1" width="88" style="1" customWidth="1"/>
    <col min="2" max="2" width="7" style="2" customWidth="1"/>
    <col min="3" max="3" width="5.28515625" style="2" customWidth="1"/>
    <col min="4" max="4" width="6" style="2" customWidth="1"/>
    <col min="5" max="5" width="18.140625" style="2" customWidth="1"/>
    <col min="6" max="6" width="5.7109375" style="2" customWidth="1"/>
    <col min="7" max="8" width="19.5703125" style="1" customWidth="1"/>
    <col min="9" max="9" width="20.5703125" style="1" customWidth="1"/>
    <col min="10" max="10" width="17.7109375" style="1" bestFit="1" customWidth="1"/>
    <col min="11" max="16384" width="9.140625" style="1"/>
  </cols>
  <sheetData>
    <row r="1" spans="5:8">
      <c r="E1" s="46" t="s">
        <v>395</v>
      </c>
      <c r="F1" s="46"/>
      <c r="G1" s="46"/>
      <c r="H1" s="46"/>
    </row>
    <row r="2" spans="5:8">
      <c r="E2" s="46" t="s">
        <v>0</v>
      </c>
      <c r="F2" s="46"/>
      <c r="G2" s="46"/>
      <c r="H2" s="46"/>
    </row>
    <row r="3" spans="5:8">
      <c r="E3" s="46" t="s">
        <v>1</v>
      </c>
      <c r="F3" s="46"/>
      <c r="G3" s="46"/>
      <c r="H3" s="46"/>
    </row>
    <row r="4" spans="5:8">
      <c r="E4" s="46" t="s">
        <v>387</v>
      </c>
      <c r="F4" s="46"/>
      <c r="G4" s="46"/>
      <c r="H4" s="46"/>
    </row>
    <row r="5" spans="5:8">
      <c r="E5" s="46" t="s">
        <v>388</v>
      </c>
      <c r="F5" s="46"/>
      <c r="G5" s="46"/>
      <c r="H5" s="46"/>
    </row>
    <row r="6" spans="5:8">
      <c r="E6" s="46" t="s">
        <v>1</v>
      </c>
      <c r="F6" s="46"/>
      <c r="G6" s="46"/>
      <c r="H6" s="46"/>
    </row>
    <row r="7" spans="5:8">
      <c r="E7" s="46" t="s">
        <v>389</v>
      </c>
      <c r="F7" s="46"/>
      <c r="G7" s="46"/>
      <c r="H7" s="46"/>
    </row>
    <row r="8" spans="5:8">
      <c r="E8" s="46" t="s">
        <v>390</v>
      </c>
      <c r="F8" s="46"/>
      <c r="G8" s="46"/>
      <c r="H8" s="46"/>
    </row>
    <row r="9" spans="5:8">
      <c r="E9" s="46" t="s">
        <v>357</v>
      </c>
      <c r="F9" s="46"/>
      <c r="G9" s="46"/>
      <c r="H9" s="46"/>
    </row>
    <row r="10" spans="5:8">
      <c r="E10" s="46" t="s">
        <v>391</v>
      </c>
      <c r="F10" s="46"/>
      <c r="G10" s="46"/>
      <c r="H10" s="46"/>
    </row>
    <row r="11" spans="5:8">
      <c r="E11" s="46" t="s">
        <v>396</v>
      </c>
      <c r="F11" s="46"/>
      <c r="G11" s="46"/>
      <c r="H11" s="46"/>
    </row>
    <row r="13" spans="5:8">
      <c r="E13" s="37" t="s">
        <v>392</v>
      </c>
      <c r="F13" s="37"/>
      <c r="G13" s="37"/>
      <c r="H13" s="37"/>
    </row>
    <row r="14" spans="5:8">
      <c r="E14" s="37" t="s">
        <v>0</v>
      </c>
      <c r="F14" s="37"/>
      <c r="G14" s="37"/>
      <c r="H14" s="37"/>
    </row>
    <row r="15" spans="5:8">
      <c r="E15" s="37" t="s">
        <v>1</v>
      </c>
      <c r="F15" s="37"/>
      <c r="G15" s="37"/>
      <c r="H15" s="37"/>
    </row>
    <row r="16" spans="5:8">
      <c r="E16" s="37" t="s">
        <v>2</v>
      </c>
      <c r="F16" s="37"/>
      <c r="G16" s="37"/>
      <c r="H16" s="37"/>
    </row>
    <row r="17" spans="1:10">
      <c r="E17" s="37" t="s">
        <v>1</v>
      </c>
      <c r="F17" s="37"/>
      <c r="G17" s="37"/>
      <c r="H17" s="37"/>
    </row>
    <row r="18" spans="1:10">
      <c r="E18" s="37" t="s">
        <v>357</v>
      </c>
      <c r="F18" s="37"/>
      <c r="G18" s="37"/>
      <c r="H18" s="37"/>
    </row>
    <row r="19" spans="1:10">
      <c r="E19" s="37" t="s">
        <v>358</v>
      </c>
      <c r="F19" s="37"/>
      <c r="G19" s="37"/>
      <c r="H19" s="37"/>
    </row>
    <row r="20" spans="1:10" ht="18.75" customHeight="1">
      <c r="E20" s="40" t="s">
        <v>386</v>
      </c>
      <c r="F20" s="40"/>
      <c r="G20" s="40"/>
      <c r="H20" s="40"/>
    </row>
    <row r="22" spans="1:10" s="7" customFormat="1" ht="23.25" customHeight="1">
      <c r="A22" s="44" t="s">
        <v>359</v>
      </c>
      <c r="B22" s="44"/>
      <c r="C22" s="44"/>
      <c r="D22" s="44"/>
      <c r="E22" s="44"/>
      <c r="F22" s="44"/>
      <c r="G22" s="44"/>
      <c r="H22" s="44"/>
    </row>
    <row r="23" spans="1:10" ht="23.25" customHeight="1">
      <c r="A23" s="45"/>
      <c r="B23" s="45"/>
      <c r="C23" s="45"/>
      <c r="D23" s="45"/>
      <c r="E23" s="45"/>
      <c r="F23" s="45"/>
      <c r="G23" s="45"/>
      <c r="H23" s="45"/>
    </row>
    <row r="24" spans="1:10" ht="18.75" customHeight="1">
      <c r="A24" s="38" t="s">
        <v>3</v>
      </c>
      <c r="B24" s="39" t="s">
        <v>243</v>
      </c>
      <c r="C24" s="39" t="s">
        <v>4</v>
      </c>
      <c r="D24" s="39" t="s">
        <v>5</v>
      </c>
      <c r="E24" s="38" t="s">
        <v>6</v>
      </c>
      <c r="F24" s="39" t="s">
        <v>7</v>
      </c>
      <c r="G24" s="41" t="s">
        <v>322</v>
      </c>
      <c r="H24" s="41" t="s">
        <v>360</v>
      </c>
    </row>
    <row r="25" spans="1:10" ht="69" customHeight="1">
      <c r="A25" s="38"/>
      <c r="B25" s="39"/>
      <c r="C25" s="39"/>
      <c r="D25" s="39"/>
      <c r="E25" s="38"/>
      <c r="F25" s="39"/>
      <c r="G25" s="42"/>
      <c r="H25" s="42"/>
    </row>
    <row r="26" spans="1:10" ht="33" customHeight="1">
      <c r="A26" s="38"/>
      <c r="B26" s="39"/>
      <c r="C26" s="39"/>
      <c r="D26" s="39"/>
      <c r="E26" s="38"/>
      <c r="F26" s="39"/>
      <c r="G26" s="43"/>
      <c r="H26" s="43"/>
    </row>
    <row r="27" spans="1:10" s="3" customFormat="1">
      <c r="A27" s="25" t="s">
        <v>8</v>
      </c>
      <c r="B27" s="24" t="s">
        <v>9</v>
      </c>
      <c r="C27" s="24" t="s">
        <v>10</v>
      </c>
      <c r="D27" s="24" t="s">
        <v>11</v>
      </c>
      <c r="E27" s="24" t="s">
        <v>12</v>
      </c>
      <c r="F27" s="24" t="s">
        <v>13</v>
      </c>
      <c r="G27" s="33">
        <v>7</v>
      </c>
      <c r="H27" s="33">
        <v>8</v>
      </c>
    </row>
    <row r="28" spans="1:10" s="7" customFormat="1" ht="41.25" customHeight="1">
      <c r="A28" s="10" t="s">
        <v>215</v>
      </c>
      <c r="B28" s="4" t="s">
        <v>14</v>
      </c>
      <c r="C28" s="4" t="s">
        <v>15</v>
      </c>
      <c r="D28" s="4" t="s">
        <v>15</v>
      </c>
      <c r="E28" s="4" t="s">
        <v>16</v>
      </c>
      <c r="F28" s="4" t="s">
        <v>17</v>
      </c>
      <c r="G28" s="12">
        <f>SUM(G29:G103)</f>
        <v>58923823.480000004</v>
      </c>
      <c r="H28" s="12">
        <f>SUM(H29:H103)</f>
        <v>58945697.150000006</v>
      </c>
    </row>
    <row r="29" spans="1:10" s="7" customFormat="1" ht="86.25" customHeight="1">
      <c r="A29" s="21" t="s">
        <v>116</v>
      </c>
      <c r="B29" s="14" t="s">
        <v>14</v>
      </c>
      <c r="C29" s="14" t="s">
        <v>18</v>
      </c>
      <c r="D29" s="14" t="s">
        <v>19</v>
      </c>
      <c r="E29" s="17" t="s">
        <v>20</v>
      </c>
      <c r="F29" s="14" t="s">
        <v>21</v>
      </c>
      <c r="G29" s="19">
        <v>1426421</v>
      </c>
      <c r="H29" s="19">
        <v>1426421</v>
      </c>
    </row>
    <row r="30" spans="1:10" ht="142.5" customHeight="1">
      <c r="A30" s="21" t="s">
        <v>117</v>
      </c>
      <c r="B30" s="14" t="s">
        <v>14</v>
      </c>
      <c r="C30" s="14" t="s">
        <v>18</v>
      </c>
      <c r="D30" s="14" t="s">
        <v>22</v>
      </c>
      <c r="E30" s="17" t="s">
        <v>23</v>
      </c>
      <c r="F30" s="14" t="s">
        <v>21</v>
      </c>
      <c r="G30" s="19">
        <v>20519534.420000002</v>
      </c>
      <c r="H30" s="19">
        <v>20519534.420000002</v>
      </c>
      <c r="I30" s="35"/>
      <c r="J30" s="35"/>
    </row>
    <row r="31" spans="1:10" ht="106.5" customHeight="1">
      <c r="A31" s="21" t="s">
        <v>118</v>
      </c>
      <c r="B31" s="14" t="s">
        <v>14</v>
      </c>
      <c r="C31" s="14" t="s">
        <v>18</v>
      </c>
      <c r="D31" s="14" t="s">
        <v>22</v>
      </c>
      <c r="E31" s="17" t="s">
        <v>23</v>
      </c>
      <c r="F31" s="14" t="s">
        <v>24</v>
      </c>
      <c r="G31" s="19">
        <v>464763.73</v>
      </c>
      <c r="H31" s="19">
        <v>464763.73</v>
      </c>
    </row>
    <row r="32" spans="1:10" ht="85.5" customHeight="1">
      <c r="A32" s="21" t="s">
        <v>25</v>
      </c>
      <c r="B32" s="14" t="s">
        <v>14</v>
      </c>
      <c r="C32" s="14" t="s">
        <v>18</v>
      </c>
      <c r="D32" s="14" t="s">
        <v>22</v>
      </c>
      <c r="E32" s="17" t="s">
        <v>23</v>
      </c>
      <c r="F32" s="14" t="s">
        <v>26</v>
      </c>
      <c r="G32" s="19">
        <v>104000</v>
      </c>
      <c r="H32" s="19">
        <v>104000</v>
      </c>
    </row>
    <row r="33" spans="1:10" ht="112.5">
      <c r="A33" s="28" t="s">
        <v>179</v>
      </c>
      <c r="B33" s="14" t="s">
        <v>14</v>
      </c>
      <c r="C33" s="14" t="s">
        <v>18</v>
      </c>
      <c r="D33" s="14" t="s">
        <v>22</v>
      </c>
      <c r="E33" s="17" t="s">
        <v>180</v>
      </c>
      <c r="F33" s="14" t="s">
        <v>21</v>
      </c>
      <c r="G33" s="19">
        <v>592981.6</v>
      </c>
      <c r="H33" s="19">
        <v>592981.6</v>
      </c>
      <c r="I33" s="35"/>
    </row>
    <row r="34" spans="1:10" ht="75">
      <c r="A34" s="28" t="s">
        <v>341</v>
      </c>
      <c r="B34" s="14" t="s">
        <v>14</v>
      </c>
      <c r="C34" s="14" t="s">
        <v>18</v>
      </c>
      <c r="D34" s="14" t="s">
        <v>22</v>
      </c>
      <c r="E34" s="17" t="s">
        <v>180</v>
      </c>
      <c r="F34" s="14" t="s">
        <v>24</v>
      </c>
      <c r="G34" s="19">
        <v>10000</v>
      </c>
      <c r="H34" s="19">
        <v>10000</v>
      </c>
    </row>
    <row r="35" spans="1:10" ht="78" customHeight="1">
      <c r="A35" s="27" t="s">
        <v>207</v>
      </c>
      <c r="B35" s="14" t="s">
        <v>202</v>
      </c>
      <c r="C35" s="14" t="s">
        <v>18</v>
      </c>
      <c r="D35" s="14" t="s">
        <v>22</v>
      </c>
      <c r="E35" s="17" t="s">
        <v>203</v>
      </c>
      <c r="F35" s="14" t="s">
        <v>24</v>
      </c>
      <c r="G35" s="19">
        <v>1000</v>
      </c>
      <c r="H35" s="19">
        <v>1000</v>
      </c>
    </row>
    <row r="36" spans="1:10" ht="78" customHeight="1">
      <c r="A36" s="27" t="s">
        <v>208</v>
      </c>
      <c r="B36" s="14" t="s">
        <v>14</v>
      </c>
      <c r="C36" s="14" t="s">
        <v>18</v>
      </c>
      <c r="D36" s="14" t="s">
        <v>22</v>
      </c>
      <c r="E36" s="17" t="s">
        <v>204</v>
      </c>
      <c r="F36" s="14" t="s">
        <v>24</v>
      </c>
      <c r="G36" s="19">
        <v>56000</v>
      </c>
      <c r="H36" s="19">
        <v>56000</v>
      </c>
    </row>
    <row r="37" spans="1:10" ht="99.75" customHeight="1">
      <c r="A37" s="21" t="s">
        <v>284</v>
      </c>
      <c r="B37" s="14" t="s">
        <v>14</v>
      </c>
      <c r="C37" s="14" t="s">
        <v>18</v>
      </c>
      <c r="D37" s="14" t="s">
        <v>27</v>
      </c>
      <c r="E37" s="17" t="s">
        <v>205</v>
      </c>
      <c r="F37" s="14" t="s">
        <v>24</v>
      </c>
      <c r="G37" s="19">
        <f>882.86-390.07+2746.8</f>
        <v>3239.59</v>
      </c>
      <c r="H37" s="19">
        <v>43979</v>
      </c>
    </row>
    <row r="38" spans="1:10" ht="51.75" customHeight="1">
      <c r="A38" s="27" t="s">
        <v>119</v>
      </c>
      <c r="B38" s="14" t="s">
        <v>14</v>
      </c>
      <c r="C38" s="14" t="s">
        <v>18</v>
      </c>
      <c r="D38" s="14" t="s">
        <v>28</v>
      </c>
      <c r="E38" s="17" t="s">
        <v>120</v>
      </c>
      <c r="F38" s="14" t="s">
        <v>26</v>
      </c>
      <c r="G38" s="19">
        <v>110000</v>
      </c>
      <c r="H38" s="19">
        <v>110000</v>
      </c>
    </row>
    <row r="39" spans="1:10" ht="104.25" customHeight="1">
      <c r="A39" s="27" t="s">
        <v>286</v>
      </c>
      <c r="B39" s="14" t="s">
        <v>14</v>
      </c>
      <c r="C39" s="14" t="s">
        <v>18</v>
      </c>
      <c r="D39" s="14" t="s">
        <v>29</v>
      </c>
      <c r="E39" s="17" t="s">
        <v>285</v>
      </c>
      <c r="F39" s="14" t="s">
        <v>24</v>
      </c>
      <c r="G39" s="19">
        <v>18000</v>
      </c>
      <c r="H39" s="19">
        <v>18000</v>
      </c>
      <c r="I39" s="35"/>
      <c r="J39" s="35"/>
    </row>
    <row r="40" spans="1:10" ht="65.25" customHeight="1">
      <c r="A40" s="27" t="s">
        <v>121</v>
      </c>
      <c r="B40" s="14" t="s">
        <v>14</v>
      </c>
      <c r="C40" s="14" t="s">
        <v>18</v>
      </c>
      <c r="D40" s="14" t="s">
        <v>29</v>
      </c>
      <c r="E40" s="17" t="s">
        <v>122</v>
      </c>
      <c r="F40" s="14" t="s">
        <v>24</v>
      </c>
      <c r="G40" s="19">
        <v>133000</v>
      </c>
      <c r="H40" s="19">
        <v>133000</v>
      </c>
    </row>
    <row r="41" spans="1:10" ht="86.25" customHeight="1">
      <c r="A41" s="27" t="s">
        <v>255</v>
      </c>
      <c r="B41" s="14" t="s">
        <v>14</v>
      </c>
      <c r="C41" s="14" t="s">
        <v>18</v>
      </c>
      <c r="D41" s="14" t="s">
        <v>29</v>
      </c>
      <c r="E41" s="17" t="s">
        <v>122</v>
      </c>
      <c r="F41" s="14" t="s">
        <v>33</v>
      </c>
      <c r="G41" s="19">
        <v>32000</v>
      </c>
      <c r="H41" s="19">
        <v>32000</v>
      </c>
    </row>
    <row r="42" spans="1:10" ht="119.25" customHeight="1">
      <c r="A42" s="21" t="s">
        <v>193</v>
      </c>
      <c r="B42" s="14" t="s">
        <v>14</v>
      </c>
      <c r="C42" s="14" t="s">
        <v>18</v>
      </c>
      <c r="D42" s="14" t="s">
        <v>29</v>
      </c>
      <c r="E42" s="17" t="s">
        <v>32</v>
      </c>
      <c r="F42" s="14" t="s">
        <v>33</v>
      </c>
      <c r="G42" s="19">
        <v>154800</v>
      </c>
      <c r="H42" s="19">
        <v>154800</v>
      </c>
    </row>
    <row r="43" spans="1:10" ht="77.25" customHeight="1">
      <c r="A43" s="21" t="s">
        <v>177</v>
      </c>
      <c r="B43" s="14" t="s">
        <v>14</v>
      </c>
      <c r="C43" s="14" t="s">
        <v>18</v>
      </c>
      <c r="D43" s="14" t="s">
        <v>29</v>
      </c>
      <c r="E43" s="17" t="s">
        <v>178</v>
      </c>
      <c r="F43" s="14" t="s">
        <v>24</v>
      </c>
      <c r="G43" s="19">
        <f>11125.5+444.9</f>
        <v>11570.4</v>
      </c>
      <c r="H43" s="19">
        <v>11570.4</v>
      </c>
    </row>
    <row r="44" spans="1:10" ht="98.25" customHeight="1">
      <c r="A44" s="28" t="s">
        <v>365</v>
      </c>
      <c r="B44" s="14" t="s">
        <v>14</v>
      </c>
      <c r="C44" s="14" t="s">
        <v>18</v>
      </c>
      <c r="D44" s="14" t="s">
        <v>29</v>
      </c>
      <c r="E44" s="17" t="s">
        <v>366</v>
      </c>
      <c r="F44" s="14" t="s">
        <v>33</v>
      </c>
      <c r="G44" s="19">
        <v>1291906</v>
      </c>
      <c r="H44" s="19">
        <v>1291906</v>
      </c>
    </row>
    <row r="45" spans="1:10" ht="90" customHeight="1">
      <c r="A45" s="27" t="s">
        <v>367</v>
      </c>
      <c r="B45" s="14" t="s">
        <v>14</v>
      </c>
      <c r="C45" s="14" t="s">
        <v>18</v>
      </c>
      <c r="D45" s="14" t="s">
        <v>29</v>
      </c>
      <c r="E45" s="17" t="s">
        <v>368</v>
      </c>
      <c r="F45" s="14" t="s">
        <v>33</v>
      </c>
      <c r="G45" s="19">
        <v>4570768.95</v>
      </c>
      <c r="H45" s="19">
        <v>4570768.95</v>
      </c>
    </row>
    <row r="46" spans="1:10" ht="79.5" customHeight="1">
      <c r="A46" s="27" t="s">
        <v>123</v>
      </c>
      <c r="B46" s="14" t="s">
        <v>14</v>
      </c>
      <c r="C46" s="14" t="s">
        <v>18</v>
      </c>
      <c r="D46" s="14" t="s">
        <v>29</v>
      </c>
      <c r="E46" s="17" t="s">
        <v>124</v>
      </c>
      <c r="F46" s="14" t="s">
        <v>24</v>
      </c>
      <c r="G46" s="19">
        <v>40450</v>
      </c>
      <c r="H46" s="19">
        <v>40450</v>
      </c>
    </row>
    <row r="47" spans="1:10" ht="98.25" customHeight="1">
      <c r="A47" s="27" t="s">
        <v>125</v>
      </c>
      <c r="B47" s="14" t="s">
        <v>14</v>
      </c>
      <c r="C47" s="14" t="s">
        <v>18</v>
      </c>
      <c r="D47" s="14" t="s">
        <v>29</v>
      </c>
      <c r="E47" s="17" t="s">
        <v>126</v>
      </c>
      <c r="F47" s="14" t="s">
        <v>24</v>
      </c>
      <c r="G47" s="19">
        <v>65000</v>
      </c>
      <c r="H47" s="19">
        <v>65000</v>
      </c>
    </row>
    <row r="48" spans="1:10" ht="85.5" customHeight="1">
      <c r="A48" s="27" t="s">
        <v>127</v>
      </c>
      <c r="B48" s="14" t="s">
        <v>14</v>
      </c>
      <c r="C48" s="14" t="s">
        <v>18</v>
      </c>
      <c r="D48" s="14" t="s">
        <v>29</v>
      </c>
      <c r="E48" s="17" t="s">
        <v>128</v>
      </c>
      <c r="F48" s="14" t="s">
        <v>24</v>
      </c>
      <c r="G48" s="19">
        <v>14954</v>
      </c>
      <c r="H48" s="19">
        <v>14954</v>
      </c>
    </row>
    <row r="49" spans="1:10" ht="75.75" customHeight="1">
      <c r="A49" s="27" t="s">
        <v>129</v>
      </c>
      <c r="B49" s="14" t="s">
        <v>14</v>
      </c>
      <c r="C49" s="14" t="s">
        <v>18</v>
      </c>
      <c r="D49" s="14" t="s">
        <v>29</v>
      </c>
      <c r="E49" s="17" t="s">
        <v>130</v>
      </c>
      <c r="F49" s="14" t="s">
        <v>24</v>
      </c>
      <c r="G49" s="19">
        <v>150000</v>
      </c>
      <c r="H49" s="19">
        <v>150000</v>
      </c>
    </row>
    <row r="50" spans="1:10" ht="57" customHeight="1">
      <c r="A50" s="27" t="s">
        <v>261</v>
      </c>
      <c r="B50" s="14" t="s">
        <v>14</v>
      </c>
      <c r="C50" s="14" t="s">
        <v>18</v>
      </c>
      <c r="D50" s="14" t="s">
        <v>29</v>
      </c>
      <c r="E50" s="17" t="s">
        <v>260</v>
      </c>
      <c r="F50" s="14" t="s">
        <v>24</v>
      </c>
      <c r="G50" s="19">
        <v>50000</v>
      </c>
      <c r="H50" s="19">
        <v>50000</v>
      </c>
    </row>
    <row r="51" spans="1:10" ht="118.5" customHeight="1">
      <c r="A51" s="29" t="s">
        <v>265</v>
      </c>
      <c r="B51" s="14" t="s">
        <v>14</v>
      </c>
      <c r="C51" s="14" t="s">
        <v>18</v>
      </c>
      <c r="D51" s="14" t="s">
        <v>29</v>
      </c>
      <c r="E51" s="17" t="s">
        <v>264</v>
      </c>
      <c r="F51" s="14" t="s">
        <v>21</v>
      </c>
      <c r="G51" s="19">
        <v>6164010.6500000004</v>
      </c>
      <c r="H51" s="19">
        <v>6164010.6500000004</v>
      </c>
    </row>
    <row r="52" spans="1:10" ht="94.5" customHeight="1">
      <c r="A52" s="29" t="s">
        <v>266</v>
      </c>
      <c r="B52" s="14" t="s">
        <v>14</v>
      </c>
      <c r="C52" s="14" t="s">
        <v>18</v>
      </c>
      <c r="D52" s="14" t="s">
        <v>29</v>
      </c>
      <c r="E52" s="17" t="s">
        <v>264</v>
      </c>
      <c r="F52" s="14" t="s">
        <v>24</v>
      </c>
      <c r="G52" s="19">
        <v>500000</v>
      </c>
      <c r="H52" s="19">
        <v>500000</v>
      </c>
    </row>
    <row r="53" spans="1:10" ht="75" customHeight="1">
      <c r="A53" s="28" t="s">
        <v>238</v>
      </c>
      <c r="B53" s="14" t="s">
        <v>14</v>
      </c>
      <c r="C53" s="14" t="s">
        <v>18</v>
      </c>
      <c r="D53" s="14" t="s">
        <v>29</v>
      </c>
      <c r="E53" s="17" t="s">
        <v>239</v>
      </c>
      <c r="F53" s="14" t="s">
        <v>24</v>
      </c>
      <c r="G53" s="19">
        <v>29400</v>
      </c>
      <c r="H53" s="19">
        <v>29400</v>
      </c>
    </row>
    <row r="54" spans="1:10" ht="70.5" customHeight="1">
      <c r="A54" s="28" t="s">
        <v>273</v>
      </c>
      <c r="B54" s="14" t="s">
        <v>14</v>
      </c>
      <c r="C54" s="14" t="s">
        <v>18</v>
      </c>
      <c r="D54" s="14" t="s">
        <v>29</v>
      </c>
      <c r="E54" s="17" t="s">
        <v>274</v>
      </c>
      <c r="F54" s="14" t="s">
        <v>24</v>
      </c>
      <c r="G54" s="19">
        <v>15000</v>
      </c>
      <c r="H54" s="19">
        <v>15000</v>
      </c>
    </row>
    <row r="55" spans="1:10" ht="86.25" customHeight="1">
      <c r="A55" s="27" t="s">
        <v>131</v>
      </c>
      <c r="B55" s="14" t="s">
        <v>14</v>
      </c>
      <c r="C55" s="14" t="s">
        <v>18</v>
      </c>
      <c r="D55" s="14" t="s">
        <v>29</v>
      </c>
      <c r="E55" s="17" t="s">
        <v>132</v>
      </c>
      <c r="F55" s="14" t="s">
        <v>24</v>
      </c>
      <c r="G55" s="19">
        <v>12000</v>
      </c>
      <c r="H55" s="19">
        <v>12000</v>
      </c>
    </row>
    <row r="56" spans="1:10" ht="96.75" customHeight="1">
      <c r="A56" s="27" t="s">
        <v>187</v>
      </c>
      <c r="B56" s="14" t="s">
        <v>14</v>
      </c>
      <c r="C56" s="14" t="s">
        <v>18</v>
      </c>
      <c r="D56" s="14" t="s">
        <v>29</v>
      </c>
      <c r="E56" s="17" t="s">
        <v>133</v>
      </c>
      <c r="F56" s="14" t="s">
        <v>24</v>
      </c>
      <c r="G56" s="19">
        <v>1500</v>
      </c>
      <c r="H56" s="19">
        <v>1500</v>
      </c>
    </row>
    <row r="57" spans="1:10" ht="80.25" customHeight="1">
      <c r="A57" s="27" t="s">
        <v>134</v>
      </c>
      <c r="B57" s="14" t="s">
        <v>14</v>
      </c>
      <c r="C57" s="14" t="s">
        <v>40</v>
      </c>
      <c r="D57" s="14" t="s">
        <v>36</v>
      </c>
      <c r="E57" s="17" t="s">
        <v>135</v>
      </c>
      <c r="F57" s="14" t="s">
        <v>24</v>
      </c>
      <c r="G57" s="19">
        <v>30000</v>
      </c>
      <c r="H57" s="19">
        <v>30000</v>
      </c>
      <c r="I57" s="35"/>
      <c r="J57" s="35"/>
    </row>
    <row r="58" spans="1:10" ht="127.5" customHeight="1">
      <c r="A58" s="27" t="s">
        <v>136</v>
      </c>
      <c r="B58" s="14" t="s">
        <v>14</v>
      </c>
      <c r="C58" s="14" t="s">
        <v>40</v>
      </c>
      <c r="D58" s="14" t="s">
        <v>36</v>
      </c>
      <c r="E58" s="17" t="s">
        <v>137</v>
      </c>
      <c r="F58" s="14" t="s">
        <v>24</v>
      </c>
      <c r="G58" s="19">
        <v>4000</v>
      </c>
      <c r="H58" s="19">
        <v>4000</v>
      </c>
    </row>
    <row r="59" spans="1:10" ht="78.75" customHeight="1">
      <c r="A59" s="27" t="s">
        <v>229</v>
      </c>
      <c r="B59" s="14" t="s">
        <v>14</v>
      </c>
      <c r="C59" s="14" t="s">
        <v>40</v>
      </c>
      <c r="D59" s="14" t="s">
        <v>36</v>
      </c>
      <c r="E59" s="17" t="s">
        <v>230</v>
      </c>
      <c r="F59" s="14" t="s">
        <v>24</v>
      </c>
      <c r="G59" s="19">
        <v>245000</v>
      </c>
      <c r="H59" s="19">
        <v>245000</v>
      </c>
    </row>
    <row r="60" spans="1:10" ht="117" customHeight="1">
      <c r="A60" s="28" t="s">
        <v>369</v>
      </c>
      <c r="B60" s="14" t="s">
        <v>14</v>
      </c>
      <c r="C60" s="14" t="s">
        <v>40</v>
      </c>
      <c r="D60" s="14" t="s">
        <v>36</v>
      </c>
      <c r="E60" s="17" t="s">
        <v>370</v>
      </c>
      <c r="F60" s="14" t="s">
        <v>206</v>
      </c>
      <c r="G60" s="19">
        <v>217996.85</v>
      </c>
      <c r="H60" s="19">
        <v>217996.85</v>
      </c>
    </row>
    <row r="61" spans="1:10" ht="94.5" customHeight="1">
      <c r="A61" s="27" t="s">
        <v>138</v>
      </c>
      <c r="B61" s="14" t="s">
        <v>14</v>
      </c>
      <c r="C61" s="14" t="s">
        <v>22</v>
      </c>
      <c r="D61" s="14" t="s">
        <v>27</v>
      </c>
      <c r="E61" s="17" t="s">
        <v>39</v>
      </c>
      <c r="F61" s="14" t="s">
        <v>26</v>
      </c>
      <c r="G61" s="19">
        <v>45000</v>
      </c>
      <c r="H61" s="19">
        <v>45000</v>
      </c>
    </row>
    <row r="62" spans="1:10" ht="94.5" customHeight="1">
      <c r="A62" s="27" t="s">
        <v>139</v>
      </c>
      <c r="B62" s="14" t="s">
        <v>14</v>
      </c>
      <c r="C62" s="14" t="s">
        <v>22</v>
      </c>
      <c r="D62" s="14" t="s">
        <v>37</v>
      </c>
      <c r="E62" s="17" t="s">
        <v>38</v>
      </c>
      <c r="F62" s="14" t="s">
        <v>26</v>
      </c>
      <c r="G62" s="19">
        <v>45000</v>
      </c>
      <c r="H62" s="19">
        <v>45000</v>
      </c>
      <c r="I62" s="35"/>
    </row>
    <row r="63" spans="1:10" ht="84.75" customHeight="1">
      <c r="A63" s="27" t="s">
        <v>140</v>
      </c>
      <c r="B63" s="14" t="s">
        <v>14</v>
      </c>
      <c r="C63" s="14" t="s">
        <v>22</v>
      </c>
      <c r="D63" s="14" t="s">
        <v>37</v>
      </c>
      <c r="E63" s="17" t="s">
        <v>141</v>
      </c>
      <c r="F63" s="14" t="s">
        <v>26</v>
      </c>
      <c r="G63" s="19">
        <v>20000</v>
      </c>
      <c r="H63" s="19">
        <v>20000</v>
      </c>
    </row>
    <row r="64" spans="1:10" ht="72" customHeight="1">
      <c r="A64" s="27" t="s">
        <v>142</v>
      </c>
      <c r="B64" s="14" t="s">
        <v>14</v>
      </c>
      <c r="C64" s="14" t="s">
        <v>22</v>
      </c>
      <c r="D64" s="14" t="s">
        <v>37</v>
      </c>
      <c r="E64" s="17" t="s">
        <v>143</v>
      </c>
      <c r="F64" s="14" t="s">
        <v>26</v>
      </c>
      <c r="G64" s="19">
        <v>25000</v>
      </c>
      <c r="H64" s="19">
        <v>25000</v>
      </c>
    </row>
    <row r="65" spans="1:10" ht="72" customHeight="1">
      <c r="A65" s="21" t="s">
        <v>41</v>
      </c>
      <c r="B65" s="14" t="s">
        <v>14</v>
      </c>
      <c r="C65" s="14" t="s">
        <v>42</v>
      </c>
      <c r="D65" s="14" t="s">
        <v>40</v>
      </c>
      <c r="E65" s="16" t="s">
        <v>43</v>
      </c>
      <c r="F65" s="14" t="s">
        <v>33</v>
      </c>
      <c r="G65" s="19">
        <f>3456821+1111110.42+12834.33</f>
        <v>4580765.75</v>
      </c>
      <c r="H65" s="19">
        <f>4567931.42+12834.33</f>
        <v>4580765.75</v>
      </c>
      <c r="I65" s="35"/>
      <c r="J65" s="35"/>
    </row>
    <row r="66" spans="1:10" ht="70.5" customHeight="1">
      <c r="A66" s="28" t="s">
        <v>324</v>
      </c>
      <c r="B66" s="14" t="s">
        <v>14</v>
      </c>
      <c r="C66" s="14" t="s">
        <v>42</v>
      </c>
      <c r="D66" s="14" t="s">
        <v>40</v>
      </c>
      <c r="E66" s="16" t="s">
        <v>323</v>
      </c>
      <c r="F66" s="14" t="s">
        <v>33</v>
      </c>
      <c r="G66" s="19">
        <v>6000</v>
      </c>
      <c r="H66" s="19">
        <v>6000</v>
      </c>
    </row>
    <row r="67" spans="1:10" ht="72.75" customHeight="1">
      <c r="A67" s="21" t="s">
        <v>103</v>
      </c>
      <c r="B67" s="14" t="s">
        <v>14</v>
      </c>
      <c r="C67" s="14" t="s">
        <v>42</v>
      </c>
      <c r="D67" s="14" t="s">
        <v>40</v>
      </c>
      <c r="E67" s="17" t="s">
        <v>55</v>
      </c>
      <c r="F67" s="14" t="s">
        <v>33</v>
      </c>
      <c r="G67" s="19">
        <v>20000</v>
      </c>
      <c r="H67" s="19">
        <v>20000</v>
      </c>
    </row>
    <row r="68" spans="1:10" ht="78" customHeight="1">
      <c r="A68" s="28" t="s">
        <v>245</v>
      </c>
      <c r="B68" s="14" t="s">
        <v>14</v>
      </c>
      <c r="C68" s="14" t="s">
        <v>42</v>
      </c>
      <c r="D68" s="14" t="s">
        <v>40</v>
      </c>
      <c r="E68" s="17" t="s">
        <v>239</v>
      </c>
      <c r="F68" s="14" t="s">
        <v>33</v>
      </c>
      <c r="G68" s="19">
        <v>10000</v>
      </c>
      <c r="H68" s="19">
        <v>10000</v>
      </c>
    </row>
    <row r="69" spans="1:10" ht="78" customHeight="1">
      <c r="A69" s="27" t="s">
        <v>209</v>
      </c>
      <c r="B69" s="14" t="s">
        <v>14</v>
      </c>
      <c r="C69" s="14" t="s">
        <v>42</v>
      </c>
      <c r="D69" s="14" t="s">
        <v>40</v>
      </c>
      <c r="E69" s="17" t="s">
        <v>204</v>
      </c>
      <c r="F69" s="14" t="s">
        <v>33</v>
      </c>
      <c r="G69" s="19">
        <v>18000</v>
      </c>
      <c r="H69" s="19">
        <v>18000</v>
      </c>
    </row>
    <row r="70" spans="1:10" ht="93" customHeight="1">
      <c r="A70" s="21" t="s">
        <v>144</v>
      </c>
      <c r="B70" s="14" t="s">
        <v>14</v>
      </c>
      <c r="C70" s="14" t="s">
        <v>42</v>
      </c>
      <c r="D70" s="14" t="s">
        <v>27</v>
      </c>
      <c r="E70" s="17" t="s">
        <v>44</v>
      </c>
      <c r="F70" s="14" t="s">
        <v>24</v>
      </c>
      <c r="G70" s="19">
        <v>8000</v>
      </c>
      <c r="H70" s="19">
        <v>8000</v>
      </c>
      <c r="I70" s="35"/>
      <c r="J70" s="35"/>
    </row>
    <row r="71" spans="1:10" ht="96.75" customHeight="1">
      <c r="A71" s="30" t="s">
        <v>104</v>
      </c>
      <c r="B71" s="14" t="s">
        <v>14</v>
      </c>
      <c r="C71" s="14" t="s">
        <v>42</v>
      </c>
      <c r="D71" s="14" t="s">
        <v>27</v>
      </c>
      <c r="E71" s="17" t="s">
        <v>92</v>
      </c>
      <c r="F71" s="14" t="s">
        <v>24</v>
      </c>
      <c r="G71" s="19">
        <v>30000</v>
      </c>
      <c r="H71" s="19">
        <v>30000</v>
      </c>
    </row>
    <row r="72" spans="1:10" ht="87" customHeight="1">
      <c r="A72" s="21" t="s">
        <v>145</v>
      </c>
      <c r="B72" s="14" t="s">
        <v>14</v>
      </c>
      <c r="C72" s="14" t="s">
        <v>42</v>
      </c>
      <c r="D72" s="14" t="s">
        <v>27</v>
      </c>
      <c r="E72" s="17" t="s">
        <v>45</v>
      </c>
      <c r="F72" s="14" t="s">
        <v>24</v>
      </c>
      <c r="G72" s="19">
        <v>1500</v>
      </c>
      <c r="H72" s="19">
        <v>1500</v>
      </c>
    </row>
    <row r="73" spans="1:10" ht="74.25" customHeight="1">
      <c r="A73" s="21" t="s">
        <v>326</v>
      </c>
      <c r="B73" s="14" t="s">
        <v>14</v>
      </c>
      <c r="C73" s="14" t="s">
        <v>42</v>
      </c>
      <c r="D73" s="14" t="s">
        <v>27</v>
      </c>
      <c r="E73" s="17" t="s">
        <v>325</v>
      </c>
      <c r="F73" s="14" t="s">
        <v>24</v>
      </c>
      <c r="G73" s="19">
        <v>9000</v>
      </c>
      <c r="H73" s="19">
        <v>9000</v>
      </c>
    </row>
    <row r="74" spans="1:10" ht="97.5" customHeight="1">
      <c r="A74" s="21" t="s">
        <v>146</v>
      </c>
      <c r="B74" s="14" t="s">
        <v>14</v>
      </c>
      <c r="C74" s="14" t="s">
        <v>42</v>
      </c>
      <c r="D74" s="14" t="s">
        <v>42</v>
      </c>
      <c r="E74" s="17" t="s">
        <v>46</v>
      </c>
      <c r="F74" s="14" t="s">
        <v>24</v>
      </c>
      <c r="G74" s="19">
        <v>8000</v>
      </c>
      <c r="H74" s="19">
        <v>8000</v>
      </c>
      <c r="I74" s="35"/>
      <c r="J74" s="35"/>
    </row>
    <row r="75" spans="1:10" ht="92.25" customHeight="1">
      <c r="A75" s="21" t="s">
        <v>194</v>
      </c>
      <c r="B75" s="14" t="s">
        <v>14</v>
      </c>
      <c r="C75" s="14" t="s">
        <v>42</v>
      </c>
      <c r="D75" s="14" t="s">
        <v>42</v>
      </c>
      <c r="E75" s="17" t="s">
        <v>46</v>
      </c>
      <c r="F75" s="14" t="s">
        <v>33</v>
      </c>
      <c r="G75" s="19">
        <v>22000</v>
      </c>
      <c r="H75" s="19">
        <v>22000</v>
      </c>
    </row>
    <row r="76" spans="1:10" ht="90" customHeight="1">
      <c r="A76" s="21" t="s">
        <v>94</v>
      </c>
      <c r="B76" s="14" t="s">
        <v>14</v>
      </c>
      <c r="C76" s="14" t="s">
        <v>42</v>
      </c>
      <c r="D76" s="14" t="s">
        <v>42</v>
      </c>
      <c r="E76" s="17" t="s">
        <v>147</v>
      </c>
      <c r="F76" s="14" t="s">
        <v>24</v>
      </c>
      <c r="G76" s="19">
        <v>4300</v>
      </c>
      <c r="H76" s="19">
        <v>4300</v>
      </c>
    </row>
    <row r="77" spans="1:10" ht="73.5" customHeight="1">
      <c r="A77" s="21" t="s">
        <v>161</v>
      </c>
      <c r="B77" s="14" t="s">
        <v>14</v>
      </c>
      <c r="C77" s="14" t="s">
        <v>42</v>
      </c>
      <c r="D77" s="14" t="s">
        <v>42</v>
      </c>
      <c r="E77" s="17" t="s">
        <v>162</v>
      </c>
      <c r="F77" s="14" t="s">
        <v>24</v>
      </c>
      <c r="G77" s="19">
        <v>104800</v>
      </c>
      <c r="H77" s="19">
        <v>104800</v>
      </c>
    </row>
    <row r="78" spans="1:10" ht="76.5" customHeight="1">
      <c r="A78" s="28" t="s">
        <v>288</v>
      </c>
      <c r="B78" s="14" t="s">
        <v>14</v>
      </c>
      <c r="C78" s="14" t="s">
        <v>42</v>
      </c>
      <c r="D78" s="14" t="s">
        <v>42</v>
      </c>
      <c r="E78" s="17" t="s">
        <v>287</v>
      </c>
      <c r="F78" s="14" t="s">
        <v>24</v>
      </c>
      <c r="G78" s="19">
        <v>10000</v>
      </c>
      <c r="H78" s="19">
        <v>10000</v>
      </c>
    </row>
    <row r="79" spans="1:10" ht="59.25" customHeight="1">
      <c r="A79" s="27" t="s">
        <v>148</v>
      </c>
      <c r="B79" s="14" t="s">
        <v>14</v>
      </c>
      <c r="C79" s="14" t="s">
        <v>42</v>
      </c>
      <c r="D79" s="14" t="s">
        <v>42</v>
      </c>
      <c r="E79" s="17" t="s">
        <v>149</v>
      </c>
      <c r="F79" s="14" t="s">
        <v>24</v>
      </c>
      <c r="G79" s="19">
        <v>10000</v>
      </c>
      <c r="H79" s="19">
        <v>10000</v>
      </c>
    </row>
    <row r="80" spans="1:10" ht="54.75" customHeight="1">
      <c r="A80" s="27" t="s">
        <v>150</v>
      </c>
      <c r="B80" s="14" t="s">
        <v>14</v>
      </c>
      <c r="C80" s="14" t="s">
        <v>42</v>
      </c>
      <c r="D80" s="14" t="s">
        <v>42</v>
      </c>
      <c r="E80" s="17" t="s">
        <v>151</v>
      </c>
      <c r="F80" s="14" t="s">
        <v>24</v>
      </c>
      <c r="G80" s="19">
        <v>10000</v>
      </c>
      <c r="H80" s="19">
        <v>10000</v>
      </c>
    </row>
    <row r="81" spans="1:10" ht="57.75" customHeight="1">
      <c r="A81" s="27" t="s">
        <v>152</v>
      </c>
      <c r="B81" s="14" t="s">
        <v>14</v>
      </c>
      <c r="C81" s="14" t="s">
        <v>42</v>
      </c>
      <c r="D81" s="14" t="s">
        <v>42</v>
      </c>
      <c r="E81" s="17" t="s">
        <v>153</v>
      </c>
      <c r="F81" s="14" t="s">
        <v>24</v>
      </c>
      <c r="G81" s="19">
        <v>81000</v>
      </c>
      <c r="H81" s="19">
        <v>81000</v>
      </c>
    </row>
    <row r="82" spans="1:10" ht="75.75" customHeight="1">
      <c r="A82" s="21" t="s">
        <v>95</v>
      </c>
      <c r="B82" s="14" t="s">
        <v>14</v>
      </c>
      <c r="C82" s="14" t="s">
        <v>42</v>
      </c>
      <c r="D82" s="14" t="s">
        <v>42</v>
      </c>
      <c r="E82" s="17" t="s">
        <v>47</v>
      </c>
      <c r="F82" s="14" t="s">
        <v>24</v>
      </c>
      <c r="G82" s="19">
        <v>10000</v>
      </c>
      <c r="H82" s="19">
        <v>10000</v>
      </c>
    </row>
    <row r="83" spans="1:10" ht="77.25" customHeight="1">
      <c r="A83" s="28" t="s">
        <v>242</v>
      </c>
      <c r="B83" s="14" t="s">
        <v>14</v>
      </c>
      <c r="C83" s="14" t="s">
        <v>42</v>
      </c>
      <c r="D83" s="14" t="s">
        <v>42</v>
      </c>
      <c r="E83" s="16" t="s">
        <v>241</v>
      </c>
      <c r="F83" s="14" t="s">
        <v>24</v>
      </c>
      <c r="G83" s="19">
        <v>5000</v>
      </c>
      <c r="H83" s="19">
        <v>5000</v>
      </c>
    </row>
    <row r="84" spans="1:10" ht="107.25" customHeight="1">
      <c r="A84" s="21" t="s">
        <v>48</v>
      </c>
      <c r="B84" s="14" t="s">
        <v>14</v>
      </c>
      <c r="C84" s="14" t="s">
        <v>35</v>
      </c>
      <c r="D84" s="14" t="s">
        <v>18</v>
      </c>
      <c r="E84" s="17" t="s">
        <v>49</v>
      </c>
      <c r="F84" s="14" t="s">
        <v>21</v>
      </c>
      <c r="G84" s="19">
        <f>9811344.71+1378457.16+59056.54</f>
        <v>11248858.41</v>
      </c>
      <c r="H84" s="19">
        <f>9811344.71+1378457.16+59056.54</f>
        <v>11248858.41</v>
      </c>
      <c r="I84" s="35"/>
      <c r="J84" s="35"/>
    </row>
    <row r="85" spans="1:10" ht="69.75" customHeight="1">
      <c r="A85" s="21" t="s">
        <v>96</v>
      </c>
      <c r="B85" s="14" t="s">
        <v>14</v>
      </c>
      <c r="C85" s="14" t="s">
        <v>35</v>
      </c>
      <c r="D85" s="14" t="s">
        <v>18</v>
      </c>
      <c r="E85" s="17" t="s">
        <v>49</v>
      </c>
      <c r="F85" s="14" t="s">
        <v>24</v>
      </c>
      <c r="G85" s="19">
        <f>1372724.25+40.45+164.7-2545.41</f>
        <v>1370383.99</v>
      </c>
      <c r="H85" s="19">
        <f>1372724.25-624.17-2628.09</f>
        <v>1369471.99</v>
      </c>
    </row>
    <row r="86" spans="1:10" ht="52.5" customHeight="1">
      <c r="A86" s="21" t="s">
        <v>50</v>
      </c>
      <c r="B86" s="14" t="s">
        <v>14</v>
      </c>
      <c r="C86" s="14" t="s">
        <v>35</v>
      </c>
      <c r="D86" s="14" t="s">
        <v>18</v>
      </c>
      <c r="E86" s="16" t="s">
        <v>49</v>
      </c>
      <c r="F86" s="14" t="s">
        <v>26</v>
      </c>
      <c r="G86" s="19">
        <v>13600</v>
      </c>
      <c r="H86" s="19">
        <v>13600</v>
      </c>
    </row>
    <row r="87" spans="1:10" ht="111" customHeight="1">
      <c r="A87" s="21" t="s">
        <v>51</v>
      </c>
      <c r="B87" s="14" t="s">
        <v>14</v>
      </c>
      <c r="C87" s="14" t="s">
        <v>35</v>
      </c>
      <c r="D87" s="14" t="s">
        <v>18</v>
      </c>
      <c r="E87" s="17" t="s">
        <v>52</v>
      </c>
      <c r="F87" s="14" t="s">
        <v>21</v>
      </c>
      <c r="G87" s="19">
        <f>436737.12+19530.03</f>
        <v>456267.15</v>
      </c>
      <c r="H87" s="19">
        <f>436737.12+19530.03</f>
        <v>456267.15</v>
      </c>
    </row>
    <row r="88" spans="1:10" ht="72" customHeight="1">
      <c r="A88" s="21" t="s">
        <v>97</v>
      </c>
      <c r="B88" s="14" t="s">
        <v>14</v>
      </c>
      <c r="C88" s="14" t="s">
        <v>35</v>
      </c>
      <c r="D88" s="14" t="s">
        <v>18</v>
      </c>
      <c r="E88" s="16" t="s">
        <v>52</v>
      </c>
      <c r="F88" s="14" t="s">
        <v>24</v>
      </c>
      <c r="G88" s="19">
        <v>356668</v>
      </c>
      <c r="H88" s="19">
        <v>356668</v>
      </c>
    </row>
    <row r="89" spans="1:10" ht="73.5" customHeight="1">
      <c r="A89" s="21" t="s">
        <v>328</v>
      </c>
      <c r="B89" s="14" t="s">
        <v>14</v>
      </c>
      <c r="C89" s="14" t="s">
        <v>35</v>
      </c>
      <c r="D89" s="14" t="s">
        <v>18</v>
      </c>
      <c r="E89" s="16" t="s">
        <v>327</v>
      </c>
      <c r="F89" s="14" t="s">
        <v>24</v>
      </c>
      <c r="G89" s="19">
        <v>200000</v>
      </c>
      <c r="H89" s="19">
        <v>200000</v>
      </c>
    </row>
    <row r="90" spans="1:10" ht="98.25" customHeight="1">
      <c r="A90" s="21" t="s">
        <v>216</v>
      </c>
      <c r="B90" s="14" t="s">
        <v>14</v>
      </c>
      <c r="C90" s="14" t="s">
        <v>35</v>
      </c>
      <c r="D90" s="14" t="s">
        <v>18</v>
      </c>
      <c r="E90" s="17" t="s">
        <v>53</v>
      </c>
      <c r="F90" s="14" t="s">
        <v>24</v>
      </c>
      <c r="G90" s="19">
        <v>220000</v>
      </c>
      <c r="H90" s="19">
        <v>220000</v>
      </c>
    </row>
    <row r="91" spans="1:10" ht="96.75" customHeight="1">
      <c r="A91" s="21" t="s">
        <v>321</v>
      </c>
      <c r="B91" s="14" t="s">
        <v>14</v>
      </c>
      <c r="C91" s="14" t="s">
        <v>35</v>
      </c>
      <c r="D91" s="14" t="s">
        <v>18</v>
      </c>
      <c r="E91" s="17" t="s">
        <v>320</v>
      </c>
      <c r="F91" s="14" t="s">
        <v>24</v>
      </c>
      <c r="G91" s="19">
        <f>80159+809.69-4004-40.45-16306.01-164.7+2545.41</f>
        <v>62998.94</v>
      </c>
      <c r="H91" s="19">
        <f>61792.94+624.17+2628.09</f>
        <v>65045.2</v>
      </c>
    </row>
    <row r="92" spans="1:10" ht="63.75" customHeight="1">
      <c r="A92" s="21" t="s">
        <v>174</v>
      </c>
      <c r="B92" s="14" t="s">
        <v>14</v>
      </c>
      <c r="C92" s="14" t="s">
        <v>35</v>
      </c>
      <c r="D92" s="14" t="s">
        <v>18</v>
      </c>
      <c r="E92" s="17" t="s">
        <v>172</v>
      </c>
      <c r="F92" s="14" t="s">
        <v>24</v>
      </c>
      <c r="G92" s="19">
        <v>50000</v>
      </c>
      <c r="H92" s="19">
        <v>50000</v>
      </c>
    </row>
    <row r="93" spans="1:10" ht="37.5">
      <c r="A93" s="21" t="s">
        <v>98</v>
      </c>
      <c r="B93" s="14" t="s">
        <v>14</v>
      </c>
      <c r="C93" s="14" t="s">
        <v>35</v>
      </c>
      <c r="D93" s="14" t="s">
        <v>18</v>
      </c>
      <c r="E93" s="16" t="s">
        <v>54</v>
      </c>
      <c r="F93" s="14" t="s">
        <v>24</v>
      </c>
      <c r="G93" s="19">
        <v>50000</v>
      </c>
      <c r="H93" s="19">
        <v>50000</v>
      </c>
    </row>
    <row r="94" spans="1:10" ht="68.25" customHeight="1">
      <c r="A94" s="21" t="s">
        <v>99</v>
      </c>
      <c r="B94" s="14" t="s">
        <v>14</v>
      </c>
      <c r="C94" s="14" t="s">
        <v>35</v>
      </c>
      <c r="D94" s="14" t="s">
        <v>18</v>
      </c>
      <c r="E94" s="17" t="s">
        <v>55</v>
      </c>
      <c r="F94" s="14" t="s">
        <v>24</v>
      </c>
      <c r="G94" s="19">
        <v>10000</v>
      </c>
      <c r="H94" s="19">
        <v>10000</v>
      </c>
    </row>
    <row r="95" spans="1:10" ht="69" customHeight="1">
      <c r="A95" s="21" t="s">
        <v>217</v>
      </c>
      <c r="B95" s="14" t="s">
        <v>14</v>
      </c>
      <c r="C95" s="14" t="s">
        <v>56</v>
      </c>
      <c r="D95" s="14" t="s">
        <v>40</v>
      </c>
      <c r="E95" s="17" t="s">
        <v>267</v>
      </c>
      <c r="F95" s="14" t="s">
        <v>57</v>
      </c>
      <c r="G95" s="19">
        <v>140000</v>
      </c>
      <c r="H95" s="19">
        <v>140000</v>
      </c>
      <c r="I95" s="35"/>
    </row>
    <row r="96" spans="1:10" ht="115.5" customHeight="1">
      <c r="A96" s="27" t="s">
        <v>218</v>
      </c>
      <c r="B96" s="14" t="s">
        <v>14</v>
      </c>
      <c r="C96" s="14" t="s">
        <v>56</v>
      </c>
      <c r="D96" s="14" t="s">
        <v>40</v>
      </c>
      <c r="E96" s="17" t="s">
        <v>268</v>
      </c>
      <c r="F96" s="14" t="s">
        <v>57</v>
      </c>
      <c r="G96" s="19">
        <v>37260</v>
      </c>
      <c r="H96" s="19">
        <v>37260</v>
      </c>
    </row>
    <row r="97" spans="1:10" ht="73.5" customHeight="1">
      <c r="A97" s="28" t="s">
        <v>189</v>
      </c>
      <c r="B97" s="14" t="s">
        <v>14</v>
      </c>
      <c r="C97" s="14" t="s">
        <v>28</v>
      </c>
      <c r="D97" s="14" t="s">
        <v>19</v>
      </c>
      <c r="E97" s="17" t="s">
        <v>154</v>
      </c>
      <c r="F97" s="14" t="s">
        <v>24</v>
      </c>
      <c r="G97" s="19">
        <v>100000</v>
      </c>
      <c r="H97" s="19">
        <v>100000</v>
      </c>
      <c r="I97" s="35"/>
      <c r="J97" s="35"/>
    </row>
    <row r="98" spans="1:10" ht="57" customHeight="1">
      <c r="A98" s="28" t="s">
        <v>256</v>
      </c>
      <c r="B98" s="14" t="s">
        <v>14</v>
      </c>
      <c r="C98" s="14" t="s">
        <v>28</v>
      </c>
      <c r="D98" s="14" t="s">
        <v>19</v>
      </c>
      <c r="E98" s="17" t="s">
        <v>154</v>
      </c>
      <c r="F98" s="14" t="s">
        <v>26</v>
      </c>
      <c r="G98" s="19">
        <v>50000</v>
      </c>
      <c r="H98" s="19">
        <v>30000</v>
      </c>
    </row>
    <row r="99" spans="1:10" ht="111.75" customHeight="1">
      <c r="A99" s="29" t="s">
        <v>270</v>
      </c>
      <c r="B99" s="14" t="s">
        <v>14</v>
      </c>
      <c r="C99" s="14" t="s">
        <v>28</v>
      </c>
      <c r="D99" s="14" t="s">
        <v>19</v>
      </c>
      <c r="E99" s="17" t="s">
        <v>269</v>
      </c>
      <c r="F99" s="14" t="s">
        <v>21</v>
      </c>
      <c r="G99" s="19">
        <f>2187624.05-130323.76</f>
        <v>2057300.2899999998</v>
      </c>
      <c r="H99" s="19">
        <f>2187624.05-130323.76</f>
        <v>2057300.2899999998</v>
      </c>
    </row>
    <row r="100" spans="1:10" ht="72" customHeight="1">
      <c r="A100" s="29" t="s">
        <v>289</v>
      </c>
      <c r="B100" s="14" t="s">
        <v>14</v>
      </c>
      <c r="C100" s="14" t="s">
        <v>28</v>
      </c>
      <c r="D100" s="14" t="s">
        <v>19</v>
      </c>
      <c r="E100" s="17" t="s">
        <v>269</v>
      </c>
      <c r="F100" s="14" t="s">
        <v>24</v>
      </c>
      <c r="G100" s="19">
        <v>150000</v>
      </c>
      <c r="H100" s="19">
        <v>150000</v>
      </c>
    </row>
    <row r="101" spans="1:10" ht="48.75" customHeight="1">
      <c r="A101" s="29" t="s">
        <v>290</v>
      </c>
      <c r="B101" s="14" t="s">
        <v>14</v>
      </c>
      <c r="C101" s="14" t="s">
        <v>28</v>
      </c>
      <c r="D101" s="14" t="s">
        <v>19</v>
      </c>
      <c r="E101" s="17" t="s">
        <v>269</v>
      </c>
      <c r="F101" s="14" t="s">
        <v>26</v>
      </c>
      <c r="G101" s="19">
        <v>1500</v>
      </c>
      <c r="H101" s="19">
        <v>1500</v>
      </c>
    </row>
    <row r="102" spans="1:10" ht="126.75" customHeight="1">
      <c r="A102" s="29" t="s">
        <v>329</v>
      </c>
      <c r="B102" s="14" t="s">
        <v>14</v>
      </c>
      <c r="C102" s="14" t="s">
        <v>28</v>
      </c>
      <c r="D102" s="14" t="s">
        <v>19</v>
      </c>
      <c r="E102" s="17" t="s">
        <v>330</v>
      </c>
      <c r="F102" s="14" t="s">
        <v>21</v>
      </c>
      <c r="G102" s="19">
        <f>60000+130323.76</f>
        <v>190323.76</v>
      </c>
      <c r="H102" s="19">
        <f>60000+130323.76</f>
        <v>190323.76</v>
      </c>
    </row>
    <row r="103" spans="1:10" ht="57" customHeight="1">
      <c r="A103" s="29" t="s">
        <v>362</v>
      </c>
      <c r="B103" s="14" t="s">
        <v>14</v>
      </c>
      <c r="C103" s="14" t="s">
        <v>28</v>
      </c>
      <c r="D103" s="14" t="s">
        <v>19</v>
      </c>
      <c r="E103" s="17" t="s">
        <v>361</v>
      </c>
      <c r="F103" s="14" t="s">
        <v>24</v>
      </c>
      <c r="G103" s="19">
        <v>36000</v>
      </c>
      <c r="H103" s="19">
        <v>36000</v>
      </c>
    </row>
    <row r="104" spans="1:10" s="7" customFormat="1" ht="48.75" customHeight="1">
      <c r="A104" s="10" t="s">
        <v>316</v>
      </c>
      <c r="B104" s="4" t="s">
        <v>58</v>
      </c>
      <c r="C104" s="4" t="s">
        <v>15</v>
      </c>
      <c r="D104" s="4" t="s">
        <v>15</v>
      </c>
      <c r="E104" s="4" t="s">
        <v>16</v>
      </c>
      <c r="F104" s="4" t="s">
        <v>17</v>
      </c>
      <c r="G104" s="20">
        <f>SUM(G105:G110)</f>
        <v>3357002.35</v>
      </c>
      <c r="H104" s="20">
        <f>SUM(H105:H110)</f>
        <v>3357002.35</v>
      </c>
    </row>
    <row r="105" spans="1:10" s="7" customFormat="1" ht="71.25" customHeight="1">
      <c r="A105" s="27" t="s">
        <v>208</v>
      </c>
      <c r="B105" s="14" t="s">
        <v>58</v>
      </c>
      <c r="C105" s="14" t="s">
        <v>18</v>
      </c>
      <c r="D105" s="14" t="s">
        <v>40</v>
      </c>
      <c r="E105" s="14" t="s">
        <v>204</v>
      </c>
      <c r="F105" s="14" t="s">
        <v>24</v>
      </c>
      <c r="G105" s="13">
        <v>6000</v>
      </c>
      <c r="H105" s="13">
        <v>6000</v>
      </c>
    </row>
    <row r="106" spans="1:10" ht="97.5" customHeight="1">
      <c r="A106" s="31" t="s">
        <v>199</v>
      </c>
      <c r="B106" s="14" t="s">
        <v>58</v>
      </c>
      <c r="C106" s="14" t="s">
        <v>18</v>
      </c>
      <c r="D106" s="14" t="s">
        <v>40</v>
      </c>
      <c r="E106" s="17" t="s">
        <v>61</v>
      </c>
      <c r="F106" s="14" t="s">
        <v>21</v>
      </c>
      <c r="G106" s="13">
        <v>1505913.32</v>
      </c>
      <c r="H106" s="13">
        <v>1505913.32</v>
      </c>
    </row>
    <row r="107" spans="1:10" ht="71.25" customHeight="1">
      <c r="A107" s="32" t="s">
        <v>105</v>
      </c>
      <c r="B107" s="14" t="s">
        <v>58</v>
      </c>
      <c r="C107" s="14" t="s">
        <v>18</v>
      </c>
      <c r="D107" s="14" t="s">
        <v>40</v>
      </c>
      <c r="E107" s="17" t="s">
        <v>61</v>
      </c>
      <c r="F107" s="14" t="s">
        <v>24</v>
      </c>
      <c r="G107" s="13">
        <v>395446</v>
      </c>
      <c r="H107" s="13">
        <v>395446</v>
      </c>
    </row>
    <row r="108" spans="1:10" ht="54.75" customHeight="1">
      <c r="A108" s="32" t="s">
        <v>106</v>
      </c>
      <c r="B108" s="14" t="s">
        <v>58</v>
      </c>
      <c r="C108" s="23" t="s">
        <v>18</v>
      </c>
      <c r="D108" s="14" t="s">
        <v>40</v>
      </c>
      <c r="E108" s="17" t="s">
        <v>61</v>
      </c>
      <c r="F108" s="14" t="s">
        <v>26</v>
      </c>
      <c r="G108" s="13">
        <v>1000</v>
      </c>
      <c r="H108" s="13">
        <v>1000</v>
      </c>
    </row>
    <row r="109" spans="1:10" ht="112.5" customHeight="1">
      <c r="A109" s="31" t="s">
        <v>107</v>
      </c>
      <c r="B109" s="23" t="s">
        <v>58</v>
      </c>
      <c r="C109" s="14" t="s">
        <v>18</v>
      </c>
      <c r="D109" s="23" t="s">
        <v>40</v>
      </c>
      <c r="E109" s="17" t="s">
        <v>62</v>
      </c>
      <c r="F109" s="23" t="s">
        <v>21</v>
      </c>
      <c r="G109" s="13">
        <v>48000</v>
      </c>
      <c r="H109" s="13">
        <v>48000</v>
      </c>
    </row>
    <row r="110" spans="1:10" ht="96.75" customHeight="1">
      <c r="A110" s="31" t="s">
        <v>59</v>
      </c>
      <c r="B110" s="14" t="s">
        <v>58</v>
      </c>
      <c r="C110" s="14" t="s">
        <v>18</v>
      </c>
      <c r="D110" s="14" t="s">
        <v>40</v>
      </c>
      <c r="E110" s="17" t="s">
        <v>60</v>
      </c>
      <c r="F110" s="14" t="s">
        <v>21</v>
      </c>
      <c r="G110" s="13">
        <v>1400643.03</v>
      </c>
      <c r="H110" s="13">
        <v>1400643.03</v>
      </c>
    </row>
    <row r="111" spans="1:10" s="11" customFormat="1" ht="51" customHeight="1">
      <c r="A111" s="10" t="s">
        <v>219</v>
      </c>
      <c r="B111" s="4" t="s">
        <v>63</v>
      </c>
      <c r="C111" s="4" t="s">
        <v>15</v>
      </c>
      <c r="D111" s="4" t="s">
        <v>15</v>
      </c>
      <c r="E111" s="4" t="s">
        <v>16</v>
      </c>
      <c r="F111" s="4" t="s">
        <v>17</v>
      </c>
      <c r="G111" s="20">
        <f t="shared" ref="G111:H111" si="0">SUM(G112:G116)</f>
        <v>7874710.7400000002</v>
      </c>
      <c r="H111" s="20">
        <f t="shared" si="0"/>
        <v>7874710.7400000002</v>
      </c>
    </row>
    <row r="112" spans="1:10" ht="128.25" customHeight="1">
      <c r="A112" s="21" t="s">
        <v>117</v>
      </c>
      <c r="B112" s="14" t="s">
        <v>63</v>
      </c>
      <c r="C112" s="14" t="s">
        <v>18</v>
      </c>
      <c r="D112" s="14" t="s">
        <v>34</v>
      </c>
      <c r="E112" s="17" t="s">
        <v>23</v>
      </c>
      <c r="F112" s="14" t="s">
        <v>21</v>
      </c>
      <c r="G112" s="13">
        <v>7068310.7400000002</v>
      </c>
      <c r="H112" s="13">
        <v>7068310.7400000002</v>
      </c>
      <c r="I112" s="35"/>
      <c r="J112" s="35"/>
    </row>
    <row r="113" spans="1:10" ht="95.25" customHeight="1">
      <c r="A113" s="21" t="s">
        <v>118</v>
      </c>
      <c r="B113" s="14" t="s">
        <v>63</v>
      </c>
      <c r="C113" s="14" t="s">
        <v>18</v>
      </c>
      <c r="D113" s="14" t="s">
        <v>34</v>
      </c>
      <c r="E113" s="17" t="s">
        <v>23</v>
      </c>
      <c r="F113" s="14" t="s">
        <v>24</v>
      </c>
      <c r="G113" s="13">
        <v>754000</v>
      </c>
      <c r="H113" s="13">
        <v>754000</v>
      </c>
    </row>
    <row r="114" spans="1:10" ht="75" customHeight="1">
      <c r="A114" s="21" t="s">
        <v>25</v>
      </c>
      <c r="B114" s="14" t="s">
        <v>63</v>
      </c>
      <c r="C114" s="14" t="s">
        <v>18</v>
      </c>
      <c r="D114" s="14" t="s">
        <v>34</v>
      </c>
      <c r="E114" s="17" t="s">
        <v>23</v>
      </c>
      <c r="F114" s="14" t="s">
        <v>26</v>
      </c>
      <c r="G114" s="13">
        <v>2000</v>
      </c>
      <c r="H114" s="13">
        <v>2000</v>
      </c>
    </row>
    <row r="115" spans="1:10" ht="72" customHeight="1">
      <c r="A115" s="27" t="s">
        <v>208</v>
      </c>
      <c r="B115" s="14" t="s">
        <v>63</v>
      </c>
      <c r="C115" s="14" t="s">
        <v>18</v>
      </c>
      <c r="D115" s="14" t="s">
        <v>34</v>
      </c>
      <c r="E115" s="17" t="s">
        <v>204</v>
      </c>
      <c r="F115" s="14" t="s">
        <v>24</v>
      </c>
      <c r="G115" s="13">
        <v>42400</v>
      </c>
      <c r="H115" s="13">
        <v>42400</v>
      </c>
    </row>
    <row r="116" spans="1:10" ht="104.25" customHeight="1">
      <c r="A116" s="30" t="s">
        <v>104</v>
      </c>
      <c r="B116" s="14" t="s">
        <v>63</v>
      </c>
      <c r="C116" s="14" t="s">
        <v>42</v>
      </c>
      <c r="D116" s="14" t="s">
        <v>27</v>
      </c>
      <c r="E116" s="17" t="s">
        <v>92</v>
      </c>
      <c r="F116" s="14" t="s">
        <v>24</v>
      </c>
      <c r="G116" s="13">
        <v>8000</v>
      </c>
      <c r="H116" s="13">
        <v>8000</v>
      </c>
    </row>
    <row r="117" spans="1:10" s="11" customFormat="1" ht="51.75" customHeight="1">
      <c r="A117" s="10" t="s">
        <v>108</v>
      </c>
      <c r="B117" s="4" t="s">
        <v>64</v>
      </c>
      <c r="C117" s="4" t="s">
        <v>15</v>
      </c>
      <c r="D117" s="4" t="s">
        <v>15</v>
      </c>
      <c r="E117" s="4" t="s">
        <v>16</v>
      </c>
      <c r="F117" s="4" t="s">
        <v>17</v>
      </c>
      <c r="G117" s="12">
        <f>SUM(G118:G187)</f>
        <v>327567695.29999995</v>
      </c>
      <c r="H117" s="12">
        <f>SUM(H118:H187)</f>
        <v>269090116.13999993</v>
      </c>
    </row>
    <row r="118" spans="1:10" ht="109.5" customHeight="1">
      <c r="A118" s="21" t="s">
        <v>109</v>
      </c>
      <c r="B118" s="14" t="s">
        <v>64</v>
      </c>
      <c r="C118" s="14" t="s">
        <v>42</v>
      </c>
      <c r="D118" s="14" t="s">
        <v>18</v>
      </c>
      <c r="E118" s="17" t="s">
        <v>66</v>
      </c>
      <c r="F118" s="14" t="s">
        <v>33</v>
      </c>
      <c r="G118" s="19">
        <f>27012778.31-2000000</f>
        <v>25012778.309999999</v>
      </c>
      <c r="H118" s="19">
        <f>27399228.95-2000000+3576900-18034.85-328845</f>
        <v>28629249.099999998</v>
      </c>
      <c r="I118" s="35"/>
      <c r="J118" s="35"/>
    </row>
    <row r="119" spans="1:10" ht="89.25" customHeight="1">
      <c r="A119" s="21" t="s">
        <v>156</v>
      </c>
      <c r="B119" s="14" t="s">
        <v>64</v>
      </c>
      <c r="C119" s="14" t="s">
        <v>42</v>
      </c>
      <c r="D119" s="14" t="s">
        <v>18</v>
      </c>
      <c r="E119" s="17" t="s">
        <v>67</v>
      </c>
      <c r="F119" s="14" t="s">
        <v>33</v>
      </c>
      <c r="G119" s="19">
        <v>30000</v>
      </c>
      <c r="H119" s="19">
        <v>30000</v>
      </c>
    </row>
    <row r="120" spans="1:10" ht="171.75" customHeight="1">
      <c r="A120" s="21" t="s">
        <v>259</v>
      </c>
      <c r="B120" s="26" t="s">
        <v>64</v>
      </c>
      <c r="C120" s="16" t="s">
        <v>42</v>
      </c>
      <c r="D120" s="16" t="s">
        <v>18</v>
      </c>
      <c r="E120" s="16" t="s">
        <v>225</v>
      </c>
      <c r="F120" s="16" t="s">
        <v>33</v>
      </c>
      <c r="G120" s="19">
        <f>41965417+5704563</f>
        <v>47669980</v>
      </c>
      <c r="H120" s="19">
        <v>47669980</v>
      </c>
    </row>
    <row r="121" spans="1:10" ht="72.75" customHeight="1">
      <c r="A121" s="21" t="s">
        <v>69</v>
      </c>
      <c r="B121" s="14" t="s">
        <v>64</v>
      </c>
      <c r="C121" s="14" t="s">
        <v>42</v>
      </c>
      <c r="D121" s="14" t="s">
        <v>18</v>
      </c>
      <c r="E121" s="17" t="s">
        <v>68</v>
      </c>
      <c r="F121" s="14" t="s">
        <v>33</v>
      </c>
      <c r="G121" s="19">
        <v>490200</v>
      </c>
      <c r="H121" s="19">
        <v>490200</v>
      </c>
    </row>
    <row r="122" spans="1:10" ht="92.25" customHeight="1">
      <c r="A122" s="21" t="s">
        <v>292</v>
      </c>
      <c r="B122" s="14" t="s">
        <v>64</v>
      </c>
      <c r="C122" s="14" t="s">
        <v>42</v>
      </c>
      <c r="D122" s="14" t="s">
        <v>18</v>
      </c>
      <c r="E122" s="17" t="s">
        <v>291</v>
      </c>
      <c r="F122" s="14" t="s">
        <v>33</v>
      </c>
      <c r="G122" s="19">
        <f>1204000-658600</f>
        <v>545400</v>
      </c>
      <c r="H122" s="19">
        <f>1204000-658600</f>
        <v>545400</v>
      </c>
    </row>
    <row r="123" spans="1:10" ht="168.75">
      <c r="A123" s="21" t="s">
        <v>182</v>
      </c>
      <c r="B123" s="14" t="s">
        <v>64</v>
      </c>
      <c r="C123" s="14" t="s">
        <v>42</v>
      </c>
      <c r="D123" s="14" t="s">
        <v>18</v>
      </c>
      <c r="E123" s="22" t="s">
        <v>181</v>
      </c>
      <c r="F123" s="17">
        <v>600</v>
      </c>
      <c r="G123" s="19">
        <f>439140-19871</f>
        <v>419269</v>
      </c>
      <c r="H123" s="19">
        <v>419269</v>
      </c>
      <c r="I123" s="36"/>
    </row>
    <row r="124" spans="1:10" ht="97.5" customHeight="1">
      <c r="A124" s="21" t="s">
        <v>176</v>
      </c>
      <c r="B124" s="14" t="s">
        <v>64</v>
      </c>
      <c r="C124" s="14" t="s">
        <v>42</v>
      </c>
      <c r="D124" s="14" t="s">
        <v>18</v>
      </c>
      <c r="E124" s="17" t="s">
        <v>31</v>
      </c>
      <c r="F124" s="14" t="s">
        <v>33</v>
      </c>
      <c r="G124" s="19">
        <v>110000</v>
      </c>
      <c r="H124" s="19">
        <v>0</v>
      </c>
    </row>
    <row r="125" spans="1:10" ht="131.25">
      <c r="A125" s="21" t="s">
        <v>65</v>
      </c>
      <c r="B125" s="14" t="s">
        <v>64</v>
      </c>
      <c r="C125" s="14" t="s">
        <v>42</v>
      </c>
      <c r="D125" s="14" t="s">
        <v>19</v>
      </c>
      <c r="E125" s="17" t="s">
        <v>66</v>
      </c>
      <c r="F125" s="14" t="s">
        <v>21</v>
      </c>
      <c r="G125" s="19">
        <f>999311.04+85775.76</f>
        <v>1085086.8</v>
      </c>
      <c r="H125" s="19">
        <v>1085086.8</v>
      </c>
      <c r="I125" s="35"/>
      <c r="J125" s="35"/>
    </row>
    <row r="126" spans="1:10" ht="93.75">
      <c r="A126" s="27" t="s">
        <v>155</v>
      </c>
      <c r="B126" s="14" t="s">
        <v>64</v>
      </c>
      <c r="C126" s="14" t="s">
        <v>42</v>
      </c>
      <c r="D126" s="14" t="s">
        <v>19</v>
      </c>
      <c r="E126" s="17" t="s">
        <v>66</v>
      </c>
      <c r="F126" s="14" t="s">
        <v>24</v>
      </c>
      <c r="G126" s="19">
        <v>366700</v>
      </c>
      <c r="H126" s="19">
        <v>366700</v>
      </c>
    </row>
    <row r="127" spans="1:10" ht="141" customHeight="1">
      <c r="A127" s="21" t="s">
        <v>157</v>
      </c>
      <c r="B127" s="14" t="s">
        <v>64</v>
      </c>
      <c r="C127" s="14" t="s">
        <v>42</v>
      </c>
      <c r="D127" s="14" t="s">
        <v>19</v>
      </c>
      <c r="E127" s="17" t="s">
        <v>74</v>
      </c>
      <c r="F127" s="14" t="s">
        <v>21</v>
      </c>
      <c r="G127" s="19">
        <v>4913777.42</v>
      </c>
      <c r="H127" s="19">
        <v>4913777.42</v>
      </c>
    </row>
    <row r="128" spans="1:10" ht="104.25" customHeight="1">
      <c r="A128" s="21" t="s">
        <v>158</v>
      </c>
      <c r="B128" s="14" t="s">
        <v>64</v>
      </c>
      <c r="C128" s="14" t="s">
        <v>42</v>
      </c>
      <c r="D128" s="14" t="s">
        <v>19</v>
      </c>
      <c r="E128" s="17" t="s">
        <v>74</v>
      </c>
      <c r="F128" s="14" t="s">
        <v>24</v>
      </c>
      <c r="G128" s="19">
        <f>8059225.8+169171-537744.85-12758.57-30.43</f>
        <v>7677862.9500000002</v>
      </c>
      <c r="H128" s="19">
        <f>8059225.8+169171-781559.32-259403.57-30.43</f>
        <v>7187403.4799999995</v>
      </c>
    </row>
    <row r="129" spans="1:9" ht="102.75" customHeight="1">
      <c r="A129" s="21" t="s">
        <v>75</v>
      </c>
      <c r="B129" s="14" t="s">
        <v>64</v>
      </c>
      <c r="C129" s="14" t="s">
        <v>42</v>
      </c>
      <c r="D129" s="14" t="s">
        <v>19</v>
      </c>
      <c r="E129" s="17" t="s">
        <v>74</v>
      </c>
      <c r="F129" s="14" t="s">
        <v>33</v>
      </c>
      <c r="G129" s="19">
        <f>17962966.58-486651.9-1041570-655415.76</f>
        <v>15779328.92</v>
      </c>
      <c r="H129" s="19">
        <f>17962966.58-389464.63-1301580.68+3000000</f>
        <v>19271921.27</v>
      </c>
    </row>
    <row r="130" spans="1:9" ht="91.5" customHeight="1">
      <c r="A130" s="21" t="s">
        <v>110</v>
      </c>
      <c r="B130" s="14" t="s">
        <v>64</v>
      </c>
      <c r="C130" s="14" t="s">
        <v>42</v>
      </c>
      <c r="D130" s="14" t="s">
        <v>19</v>
      </c>
      <c r="E130" s="17" t="s">
        <v>74</v>
      </c>
      <c r="F130" s="14" t="s">
        <v>26</v>
      </c>
      <c r="G130" s="19">
        <f>289900-13600</f>
        <v>276300</v>
      </c>
      <c r="H130" s="19">
        <f>289900-13600</f>
        <v>276300</v>
      </c>
    </row>
    <row r="131" spans="1:9" ht="226.5" customHeight="1">
      <c r="A131" s="28" t="s">
        <v>306</v>
      </c>
      <c r="B131" s="14" t="s">
        <v>64</v>
      </c>
      <c r="C131" s="14" t="s">
        <v>42</v>
      </c>
      <c r="D131" s="14" t="s">
        <v>19</v>
      </c>
      <c r="E131" s="17" t="s">
        <v>309</v>
      </c>
      <c r="F131" s="14" t="s">
        <v>21</v>
      </c>
      <c r="G131" s="19">
        <f>36876603-437</f>
        <v>36876166</v>
      </c>
      <c r="H131" s="19">
        <f>36876603-437</f>
        <v>36876166</v>
      </c>
    </row>
    <row r="132" spans="1:9" ht="189" customHeight="1">
      <c r="A132" s="28" t="s">
        <v>307</v>
      </c>
      <c r="B132" s="14" t="s">
        <v>64</v>
      </c>
      <c r="C132" s="14" t="s">
        <v>42</v>
      </c>
      <c r="D132" s="14" t="s">
        <v>19</v>
      </c>
      <c r="E132" s="17" t="s">
        <v>309</v>
      </c>
      <c r="F132" s="14" t="s">
        <v>24</v>
      </c>
      <c r="G132" s="19">
        <f>465736+437</f>
        <v>466173</v>
      </c>
      <c r="H132" s="19">
        <f>465736+437</f>
        <v>466173</v>
      </c>
    </row>
    <row r="133" spans="1:9" ht="206.25" customHeight="1">
      <c r="A133" s="28" t="s">
        <v>308</v>
      </c>
      <c r="B133" s="14" t="s">
        <v>64</v>
      </c>
      <c r="C133" s="14" t="s">
        <v>42</v>
      </c>
      <c r="D133" s="14" t="s">
        <v>19</v>
      </c>
      <c r="E133" s="17" t="s">
        <v>309</v>
      </c>
      <c r="F133" s="14" t="s">
        <v>33</v>
      </c>
      <c r="G133" s="19">
        <v>63133921</v>
      </c>
      <c r="H133" s="19">
        <v>63133921</v>
      </c>
    </row>
    <row r="134" spans="1:9" ht="209.25" customHeight="1">
      <c r="A134" s="28" t="s">
        <v>379</v>
      </c>
      <c r="B134" s="14" t="s">
        <v>64</v>
      </c>
      <c r="C134" s="14" t="s">
        <v>42</v>
      </c>
      <c r="D134" s="14" t="s">
        <v>19</v>
      </c>
      <c r="E134" s="17" t="s">
        <v>371</v>
      </c>
      <c r="F134" s="14" t="s">
        <v>21</v>
      </c>
      <c r="G134" s="19">
        <v>2202984</v>
      </c>
      <c r="H134" s="19">
        <v>2202984</v>
      </c>
      <c r="I134" s="35"/>
    </row>
    <row r="135" spans="1:9" ht="183" customHeight="1">
      <c r="A135" s="28" t="s">
        <v>380</v>
      </c>
      <c r="B135" s="14" t="s">
        <v>64</v>
      </c>
      <c r="C135" s="14" t="s">
        <v>42</v>
      </c>
      <c r="D135" s="14" t="s">
        <v>19</v>
      </c>
      <c r="E135" s="17" t="s">
        <v>371</v>
      </c>
      <c r="F135" s="14" t="s">
        <v>33</v>
      </c>
      <c r="G135" s="19">
        <v>2952936</v>
      </c>
      <c r="H135" s="19">
        <v>2952936</v>
      </c>
    </row>
    <row r="136" spans="1:9" ht="256.5" customHeight="1">
      <c r="A136" s="28" t="s">
        <v>344</v>
      </c>
      <c r="B136" s="14" t="s">
        <v>64</v>
      </c>
      <c r="C136" s="14" t="s">
        <v>42</v>
      </c>
      <c r="D136" s="14" t="s">
        <v>19</v>
      </c>
      <c r="E136" s="17" t="s">
        <v>343</v>
      </c>
      <c r="F136" s="14" t="s">
        <v>21</v>
      </c>
      <c r="G136" s="19">
        <f>3749760-78120</f>
        <v>3671640</v>
      </c>
      <c r="H136" s="19">
        <v>3671640</v>
      </c>
    </row>
    <row r="137" spans="1:9" ht="239.25" customHeight="1">
      <c r="A137" s="28" t="s">
        <v>345</v>
      </c>
      <c r="B137" s="14" t="s">
        <v>64</v>
      </c>
      <c r="C137" s="14" t="s">
        <v>42</v>
      </c>
      <c r="D137" s="14" t="s">
        <v>19</v>
      </c>
      <c r="E137" s="17" t="s">
        <v>343</v>
      </c>
      <c r="F137" s="14" t="s">
        <v>33</v>
      </c>
      <c r="G137" s="19">
        <f>4999680-78120</f>
        <v>4921560</v>
      </c>
      <c r="H137" s="19">
        <v>4921560</v>
      </c>
    </row>
    <row r="138" spans="1:9" ht="81" customHeight="1">
      <c r="A138" s="21" t="s">
        <v>70</v>
      </c>
      <c r="B138" s="14" t="s">
        <v>64</v>
      </c>
      <c r="C138" s="14" t="s">
        <v>42</v>
      </c>
      <c r="D138" s="14" t="s">
        <v>19</v>
      </c>
      <c r="E138" s="17" t="s">
        <v>71</v>
      </c>
      <c r="F138" s="14" t="s">
        <v>33</v>
      </c>
      <c r="G138" s="19">
        <v>4539167.5999999996</v>
      </c>
      <c r="H138" s="19">
        <v>4539167.5999999996</v>
      </c>
    </row>
    <row r="139" spans="1:9" ht="73.5" customHeight="1">
      <c r="A139" s="21" t="s">
        <v>100</v>
      </c>
      <c r="B139" s="14" t="s">
        <v>64</v>
      </c>
      <c r="C139" s="14" t="s">
        <v>42</v>
      </c>
      <c r="D139" s="14" t="s">
        <v>19</v>
      </c>
      <c r="E139" s="17" t="s">
        <v>72</v>
      </c>
      <c r="F139" s="14" t="s">
        <v>24</v>
      </c>
      <c r="G139" s="19">
        <f>553200-110000</f>
        <v>443200</v>
      </c>
      <c r="H139" s="19">
        <f>553200-110000</f>
        <v>443200</v>
      </c>
    </row>
    <row r="140" spans="1:9" ht="75">
      <c r="A140" s="21" t="s">
        <v>73</v>
      </c>
      <c r="B140" s="14" t="s">
        <v>64</v>
      </c>
      <c r="C140" s="14" t="s">
        <v>42</v>
      </c>
      <c r="D140" s="14" t="s">
        <v>19</v>
      </c>
      <c r="E140" s="17" t="s">
        <v>72</v>
      </c>
      <c r="F140" s="14" t="s">
        <v>33</v>
      </c>
      <c r="G140" s="19">
        <f>305000+110000</f>
        <v>415000</v>
      </c>
      <c r="H140" s="19">
        <f>305000+110000</f>
        <v>415000</v>
      </c>
    </row>
    <row r="141" spans="1:9" ht="89.25" customHeight="1">
      <c r="A141" s="29" t="s">
        <v>294</v>
      </c>
      <c r="B141" s="14" t="s">
        <v>64</v>
      </c>
      <c r="C141" s="14" t="s">
        <v>42</v>
      </c>
      <c r="D141" s="14" t="s">
        <v>19</v>
      </c>
      <c r="E141" s="17" t="s">
        <v>293</v>
      </c>
      <c r="F141" s="14" t="s">
        <v>33</v>
      </c>
      <c r="G141" s="19">
        <v>1224000</v>
      </c>
      <c r="H141" s="19">
        <v>1224000</v>
      </c>
    </row>
    <row r="142" spans="1:9" ht="408.75" customHeight="1">
      <c r="A142" s="29" t="s">
        <v>346</v>
      </c>
      <c r="B142" s="14" t="s">
        <v>64</v>
      </c>
      <c r="C142" s="14" t="s">
        <v>42</v>
      </c>
      <c r="D142" s="14" t="s">
        <v>19</v>
      </c>
      <c r="E142" s="17" t="s">
        <v>342</v>
      </c>
      <c r="F142" s="14" t="s">
        <v>24</v>
      </c>
      <c r="G142" s="19">
        <v>12750</v>
      </c>
      <c r="H142" s="19">
        <v>12750</v>
      </c>
    </row>
    <row r="143" spans="1:9" ht="408.75" customHeight="1">
      <c r="A143" s="29" t="s">
        <v>347</v>
      </c>
      <c r="B143" s="14" t="s">
        <v>64</v>
      </c>
      <c r="C143" s="14" t="s">
        <v>42</v>
      </c>
      <c r="D143" s="14" t="s">
        <v>19</v>
      </c>
      <c r="E143" s="17" t="s">
        <v>342</v>
      </c>
      <c r="F143" s="14" t="s">
        <v>33</v>
      </c>
      <c r="G143" s="19">
        <f>301818-979.2</f>
        <v>300838.8</v>
      </c>
      <c r="H143" s="19">
        <f>301818+11546.4</f>
        <v>313364.40000000002</v>
      </c>
    </row>
    <row r="144" spans="1:9" ht="133.5" customHeight="1">
      <c r="A144" s="29" t="s">
        <v>317</v>
      </c>
      <c r="B144" s="14" t="s">
        <v>64</v>
      </c>
      <c r="C144" s="14" t="s">
        <v>42</v>
      </c>
      <c r="D144" s="14" t="s">
        <v>19</v>
      </c>
      <c r="E144" s="17" t="s">
        <v>275</v>
      </c>
      <c r="F144" s="14" t="s">
        <v>24</v>
      </c>
      <c r="G144" s="19">
        <f>997302.38+906.64-167317.41+3024.87</f>
        <v>833916.48</v>
      </c>
      <c r="H144" s="19">
        <f>818180.06+4306.21</f>
        <v>822486.27</v>
      </c>
      <c r="I144" s="35"/>
    </row>
    <row r="145" spans="1:10" ht="140.25" customHeight="1">
      <c r="A145" s="29" t="s">
        <v>318</v>
      </c>
      <c r="B145" s="14" t="s">
        <v>64</v>
      </c>
      <c r="C145" s="14" t="s">
        <v>42</v>
      </c>
      <c r="D145" s="14" t="s">
        <v>19</v>
      </c>
      <c r="E145" s="17" t="s">
        <v>275</v>
      </c>
      <c r="F145" s="14" t="s">
        <v>33</v>
      </c>
      <c r="G145" s="19">
        <f>7604205.51+6912.91+118944.48+29670.43</f>
        <v>7759733.3300000001</v>
      </c>
      <c r="H145" s="19">
        <f>7613303.37+40070.02</f>
        <v>7653373.3899999997</v>
      </c>
    </row>
    <row r="146" spans="1:10" ht="74.25" customHeight="1">
      <c r="A146" s="29" t="s">
        <v>381</v>
      </c>
      <c r="B146" s="14" t="s">
        <v>64</v>
      </c>
      <c r="C146" s="14" t="s">
        <v>42</v>
      </c>
      <c r="D146" s="14" t="s">
        <v>19</v>
      </c>
      <c r="E146" s="17" t="s">
        <v>382</v>
      </c>
      <c r="F146" s="14" t="s">
        <v>33</v>
      </c>
      <c r="G146" s="19">
        <f>64469890.11+651211.01</f>
        <v>65121101.119999997</v>
      </c>
      <c r="H146" s="19">
        <v>0</v>
      </c>
    </row>
    <row r="147" spans="1:10" ht="183.75" customHeight="1">
      <c r="A147" s="29" t="s">
        <v>383</v>
      </c>
      <c r="B147" s="14" t="s">
        <v>64</v>
      </c>
      <c r="C147" s="14" t="s">
        <v>42</v>
      </c>
      <c r="D147" s="14" t="s">
        <v>19</v>
      </c>
      <c r="E147" s="17" t="s">
        <v>384</v>
      </c>
      <c r="F147" s="17">
        <v>100</v>
      </c>
      <c r="G147" s="19">
        <v>913516.53</v>
      </c>
      <c r="H147" s="19">
        <v>1017996.64</v>
      </c>
    </row>
    <row r="148" spans="1:10" ht="164.25" customHeight="1">
      <c r="A148" s="29" t="s">
        <v>385</v>
      </c>
      <c r="B148" s="14" t="s">
        <v>64</v>
      </c>
      <c r="C148" s="14" t="s">
        <v>42</v>
      </c>
      <c r="D148" s="14" t="s">
        <v>19</v>
      </c>
      <c r="E148" s="17" t="s">
        <v>384</v>
      </c>
      <c r="F148" s="17">
        <v>600</v>
      </c>
      <c r="G148" s="19">
        <v>685137.45</v>
      </c>
      <c r="H148" s="19">
        <v>763497.48</v>
      </c>
    </row>
    <row r="149" spans="1:10" ht="108.75" customHeight="1">
      <c r="A149" s="21" t="s">
        <v>192</v>
      </c>
      <c r="B149" s="14" t="s">
        <v>64</v>
      </c>
      <c r="C149" s="14" t="s">
        <v>42</v>
      </c>
      <c r="D149" s="14" t="s">
        <v>19</v>
      </c>
      <c r="E149" s="17" t="s">
        <v>78</v>
      </c>
      <c r="F149" s="14" t="s">
        <v>24</v>
      </c>
      <c r="G149" s="19">
        <v>20000</v>
      </c>
      <c r="H149" s="19">
        <v>20000</v>
      </c>
    </row>
    <row r="150" spans="1:10" ht="111" customHeight="1">
      <c r="A150" s="21" t="s">
        <v>191</v>
      </c>
      <c r="B150" s="14" t="s">
        <v>64</v>
      </c>
      <c r="C150" s="14" t="s">
        <v>42</v>
      </c>
      <c r="D150" s="14" t="s">
        <v>19</v>
      </c>
      <c r="E150" s="17" t="s">
        <v>78</v>
      </c>
      <c r="F150" s="14" t="s">
        <v>33</v>
      </c>
      <c r="G150" s="19">
        <v>20000</v>
      </c>
      <c r="H150" s="19">
        <v>20000</v>
      </c>
    </row>
    <row r="151" spans="1:10" ht="72.75" customHeight="1">
      <c r="A151" s="29" t="s">
        <v>208</v>
      </c>
      <c r="B151" s="14" t="s">
        <v>64</v>
      </c>
      <c r="C151" s="14" t="s">
        <v>42</v>
      </c>
      <c r="D151" s="14" t="s">
        <v>19</v>
      </c>
      <c r="E151" s="17" t="s">
        <v>204</v>
      </c>
      <c r="F151" s="14" t="s">
        <v>24</v>
      </c>
      <c r="G151" s="19">
        <v>70000</v>
      </c>
      <c r="H151" s="19">
        <v>70000</v>
      </c>
    </row>
    <row r="152" spans="1:10" ht="75" customHeight="1">
      <c r="A152" s="29" t="s">
        <v>209</v>
      </c>
      <c r="B152" s="14" t="s">
        <v>64</v>
      </c>
      <c r="C152" s="14" t="s">
        <v>42</v>
      </c>
      <c r="D152" s="14" t="s">
        <v>19</v>
      </c>
      <c r="E152" s="17" t="s">
        <v>204</v>
      </c>
      <c r="F152" s="14" t="s">
        <v>33</v>
      </c>
      <c r="G152" s="19">
        <v>55000</v>
      </c>
      <c r="H152" s="19">
        <v>55000</v>
      </c>
    </row>
    <row r="153" spans="1:10" ht="74.25" customHeight="1">
      <c r="A153" s="21" t="s">
        <v>76</v>
      </c>
      <c r="B153" s="14" t="s">
        <v>64</v>
      </c>
      <c r="C153" s="14" t="s">
        <v>42</v>
      </c>
      <c r="D153" s="14" t="s">
        <v>40</v>
      </c>
      <c r="E153" s="17" t="s">
        <v>77</v>
      </c>
      <c r="F153" s="14" t="s">
        <v>33</v>
      </c>
      <c r="G153" s="19">
        <v>10093546.01</v>
      </c>
      <c r="H153" s="19">
        <v>10093546.01</v>
      </c>
      <c r="I153" s="35"/>
      <c r="J153" s="35"/>
    </row>
    <row r="154" spans="1:10" ht="75">
      <c r="A154" s="21" t="s">
        <v>211</v>
      </c>
      <c r="B154" s="14" t="s">
        <v>64</v>
      </c>
      <c r="C154" s="14" t="s">
        <v>42</v>
      </c>
      <c r="D154" s="14" t="s">
        <v>40</v>
      </c>
      <c r="E154" s="17" t="s">
        <v>200</v>
      </c>
      <c r="F154" s="14" t="s">
        <v>33</v>
      </c>
      <c r="G154" s="19">
        <v>151600</v>
      </c>
      <c r="H154" s="19">
        <v>151600</v>
      </c>
    </row>
    <row r="155" spans="1:10" ht="75">
      <c r="A155" s="21" t="s">
        <v>331</v>
      </c>
      <c r="B155" s="14" t="s">
        <v>64</v>
      </c>
      <c r="C155" s="14" t="s">
        <v>42</v>
      </c>
      <c r="D155" s="14" t="s">
        <v>40</v>
      </c>
      <c r="E155" s="17" t="s">
        <v>204</v>
      </c>
      <c r="F155" s="14" t="s">
        <v>33</v>
      </c>
      <c r="G155" s="19">
        <v>40000</v>
      </c>
      <c r="H155" s="19">
        <v>40000</v>
      </c>
    </row>
    <row r="156" spans="1:10" ht="114" customHeight="1">
      <c r="A156" s="21" t="s">
        <v>101</v>
      </c>
      <c r="B156" s="14" t="s">
        <v>64</v>
      </c>
      <c r="C156" s="14" t="s">
        <v>42</v>
      </c>
      <c r="D156" s="14" t="s">
        <v>27</v>
      </c>
      <c r="E156" s="17" t="s">
        <v>81</v>
      </c>
      <c r="F156" s="14" t="s">
        <v>24</v>
      </c>
      <c r="G156" s="19">
        <v>30000</v>
      </c>
      <c r="H156" s="19">
        <v>30000</v>
      </c>
      <c r="I156" s="35"/>
    </row>
    <row r="157" spans="1:10" ht="114" customHeight="1">
      <c r="A157" s="21" t="s">
        <v>82</v>
      </c>
      <c r="B157" s="14" t="s">
        <v>64</v>
      </c>
      <c r="C157" s="14" t="s">
        <v>42</v>
      </c>
      <c r="D157" s="14" t="s">
        <v>27</v>
      </c>
      <c r="E157" s="17" t="s">
        <v>81</v>
      </c>
      <c r="F157" s="14" t="s">
        <v>33</v>
      </c>
      <c r="G157" s="19">
        <v>20000</v>
      </c>
      <c r="H157" s="19">
        <v>20000</v>
      </c>
    </row>
    <row r="158" spans="1:10" ht="105" customHeight="1">
      <c r="A158" s="30" t="s">
        <v>104</v>
      </c>
      <c r="B158" s="14" t="s">
        <v>64</v>
      </c>
      <c r="C158" s="14" t="s">
        <v>42</v>
      </c>
      <c r="D158" s="14" t="s">
        <v>27</v>
      </c>
      <c r="E158" s="17" t="s">
        <v>92</v>
      </c>
      <c r="F158" s="14" t="s">
        <v>24</v>
      </c>
      <c r="G158" s="19">
        <v>8000</v>
      </c>
      <c r="H158" s="19">
        <v>8000</v>
      </c>
    </row>
    <row r="159" spans="1:10" ht="111" customHeight="1">
      <c r="A159" s="21" t="s">
        <v>159</v>
      </c>
      <c r="B159" s="14" t="s">
        <v>64</v>
      </c>
      <c r="C159" s="14" t="s">
        <v>42</v>
      </c>
      <c r="D159" s="14" t="s">
        <v>42</v>
      </c>
      <c r="E159" s="17" t="s">
        <v>84</v>
      </c>
      <c r="F159" s="14" t="s">
        <v>24</v>
      </c>
      <c r="G159" s="19">
        <v>19590</v>
      </c>
      <c r="H159" s="19">
        <v>19590</v>
      </c>
      <c r="I159" s="35"/>
      <c r="J159" s="35"/>
    </row>
    <row r="160" spans="1:10" ht="112.5">
      <c r="A160" s="21" t="s">
        <v>220</v>
      </c>
      <c r="B160" s="14" t="s">
        <v>64</v>
      </c>
      <c r="C160" s="14" t="s">
        <v>42</v>
      </c>
      <c r="D160" s="14" t="s">
        <v>42</v>
      </c>
      <c r="E160" s="17" t="s">
        <v>84</v>
      </c>
      <c r="F160" s="14" t="s">
        <v>33</v>
      </c>
      <c r="G160" s="19">
        <v>65000</v>
      </c>
      <c r="H160" s="19">
        <v>65000</v>
      </c>
    </row>
    <row r="161" spans="1:10" ht="94.5" customHeight="1">
      <c r="A161" s="21" t="s">
        <v>146</v>
      </c>
      <c r="B161" s="14" t="s">
        <v>64</v>
      </c>
      <c r="C161" s="14" t="s">
        <v>42</v>
      </c>
      <c r="D161" s="14" t="s">
        <v>42</v>
      </c>
      <c r="E161" s="17" t="s">
        <v>46</v>
      </c>
      <c r="F161" s="14" t="s">
        <v>24</v>
      </c>
      <c r="G161" s="19">
        <v>15000</v>
      </c>
      <c r="H161" s="19">
        <v>15000</v>
      </c>
    </row>
    <row r="162" spans="1:10" ht="94.5" customHeight="1">
      <c r="A162" s="21" t="s">
        <v>332</v>
      </c>
      <c r="B162" s="14" t="s">
        <v>64</v>
      </c>
      <c r="C162" s="14" t="s">
        <v>42</v>
      </c>
      <c r="D162" s="14" t="s">
        <v>42</v>
      </c>
      <c r="E162" s="17" t="s">
        <v>46</v>
      </c>
      <c r="F162" s="14" t="s">
        <v>33</v>
      </c>
      <c r="G162" s="19">
        <v>15000</v>
      </c>
      <c r="H162" s="19">
        <v>15000</v>
      </c>
    </row>
    <row r="163" spans="1:10" ht="81.75" customHeight="1">
      <c r="A163" s="21" t="s">
        <v>221</v>
      </c>
      <c r="B163" s="14" t="s">
        <v>64</v>
      </c>
      <c r="C163" s="14" t="s">
        <v>42</v>
      </c>
      <c r="D163" s="14" t="s">
        <v>42</v>
      </c>
      <c r="E163" s="17" t="s">
        <v>212</v>
      </c>
      <c r="F163" s="14" t="s">
        <v>33</v>
      </c>
      <c r="G163" s="19">
        <v>10000</v>
      </c>
      <c r="H163" s="19">
        <v>10000</v>
      </c>
    </row>
    <row r="164" spans="1:10" ht="70.5" customHeight="1">
      <c r="A164" s="21" t="s">
        <v>348</v>
      </c>
      <c r="B164" s="14" t="s">
        <v>64</v>
      </c>
      <c r="C164" s="14" t="s">
        <v>42</v>
      </c>
      <c r="D164" s="14" t="s">
        <v>42</v>
      </c>
      <c r="E164" s="17" t="s">
        <v>160</v>
      </c>
      <c r="F164" s="14" t="s">
        <v>33</v>
      </c>
      <c r="G164" s="19">
        <v>18800</v>
      </c>
      <c r="H164" s="19">
        <v>18800</v>
      </c>
    </row>
    <row r="165" spans="1:10" ht="99" customHeight="1">
      <c r="A165" s="27" t="s">
        <v>258</v>
      </c>
      <c r="B165" s="14" t="s">
        <v>64</v>
      </c>
      <c r="C165" s="14" t="s">
        <v>42</v>
      </c>
      <c r="D165" s="14" t="s">
        <v>42</v>
      </c>
      <c r="E165" s="17" t="s">
        <v>163</v>
      </c>
      <c r="F165" s="14" t="s">
        <v>33</v>
      </c>
      <c r="G165" s="19">
        <v>44000</v>
      </c>
      <c r="H165" s="19">
        <v>44000</v>
      </c>
    </row>
    <row r="166" spans="1:10" ht="74.25" customHeight="1">
      <c r="A166" s="28" t="s">
        <v>349</v>
      </c>
      <c r="B166" s="14" t="s">
        <v>64</v>
      </c>
      <c r="C166" s="14" t="s">
        <v>42</v>
      </c>
      <c r="D166" s="14" t="s">
        <v>42</v>
      </c>
      <c r="E166" s="17" t="s">
        <v>240</v>
      </c>
      <c r="F166" s="14" t="s">
        <v>33</v>
      </c>
      <c r="G166" s="19">
        <v>10000</v>
      </c>
      <c r="H166" s="19">
        <v>10000</v>
      </c>
    </row>
    <row r="167" spans="1:10" ht="76.5" customHeight="1">
      <c r="A167" s="28" t="s">
        <v>350</v>
      </c>
      <c r="B167" s="14" t="s">
        <v>64</v>
      </c>
      <c r="C167" s="14" t="s">
        <v>42</v>
      </c>
      <c r="D167" s="14" t="s">
        <v>42</v>
      </c>
      <c r="E167" s="17" t="s">
        <v>241</v>
      </c>
      <c r="F167" s="14" t="s">
        <v>33</v>
      </c>
      <c r="G167" s="19">
        <v>5000</v>
      </c>
      <c r="H167" s="19">
        <v>5000</v>
      </c>
    </row>
    <row r="168" spans="1:10" ht="76.5" customHeight="1">
      <c r="A168" s="28" t="s">
        <v>257</v>
      </c>
      <c r="B168" s="14" t="s">
        <v>64</v>
      </c>
      <c r="C168" s="14" t="s">
        <v>42</v>
      </c>
      <c r="D168" s="14" t="s">
        <v>36</v>
      </c>
      <c r="E168" s="17" t="s">
        <v>173</v>
      </c>
      <c r="F168" s="14" t="s">
        <v>33</v>
      </c>
      <c r="G168" s="19">
        <v>22100</v>
      </c>
      <c r="H168" s="19">
        <v>22100</v>
      </c>
      <c r="I168" s="35"/>
      <c r="J168" s="35"/>
    </row>
    <row r="169" spans="1:10" ht="86.25" customHeight="1">
      <c r="A169" s="21" t="s">
        <v>252</v>
      </c>
      <c r="B169" s="14" t="s">
        <v>64</v>
      </c>
      <c r="C169" s="14" t="s">
        <v>42</v>
      </c>
      <c r="D169" s="14" t="s">
        <v>36</v>
      </c>
      <c r="E169" s="22" t="s">
        <v>83</v>
      </c>
      <c r="F169" s="17">
        <v>200</v>
      </c>
      <c r="G169" s="19">
        <f>20874+8946</f>
        <v>29820</v>
      </c>
      <c r="H169" s="19">
        <f>20874+8946</f>
        <v>29820</v>
      </c>
    </row>
    <row r="170" spans="1:10" ht="97.5" customHeight="1">
      <c r="A170" s="21" t="s">
        <v>251</v>
      </c>
      <c r="B170" s="14" t="s">
        <v>64</v>
      </c>
      <c r="C170" s="14" t="s">
        <v>42</v>
      </c>
      <c r="D170" s="14" t="s">
        <v>36</v>
      </c>
      <c r="E170" s="22" t="s">
        <v>83</v>
      </c>
      <c r="F170" s="17">
        <v>600</v>
      </c>
      <c r="G170" s="19">
        <f>605346+250488</f>
        <v>855834</v>
      </c>
      <c r="H170" s="19">
        <f>605346+250488</f>
        <v>855834</v>
      </c>
    </row>
    <row r="171" spans="1:10" ht="94.5" customHeight="1">
      <c r="A171" s="21" t="s">
        <v>183</v>
      </c>
      <c r="B171" s="14" t="s">
        <v>64</v>
      </c>
      <c r="C171" s="14" t="s">
        <v>42</v>
      </c>
      <c r="D171" s="14" t="s">
        <v>36</v>
      </c>
      <c r="E171" s="22" t="s">
        <v>184</v>
      </c>
      <c r="F171" s="17">
        <v>200</v>
      </c>
      <c r="G171" s="19">
        <f>52080+4620+2940</f>
        <v>59640</v>
      </c>
      <c r="H171" s="19">
        <v>59640</v>
      </c>
    </row>
    <row r="172" spans="1:10" ht="97.5" customHeight="1">
      <c r="A172" s="21" t="s">
        <v>164</v>
      </c>
      <c r="B172" s="14" t="s">
        <v>64</v>
      </c>
      <c r="C172" s="14" t="s">
        <v>42</v>
      </c>
      <c r="D172" s="14" t="s">
        <v>36</v>
      </c>
      <c r="E172" s="17" t="s">
        <v>85</v>
      </c>
      <c r="F172" s="14" t="s">
        <v>21</v>
      </c>
      <c r="G172" s="19">
        <v>8525599.8900000006</v>
      </c>
      <c r="H172" s="19">
        <v>8525599.8900000006</v>
      </c>
    </row>
    <row r="173" spans="1:10" ht="68.25" customHeight="1">
      <c r="A173" s="21" t="s">
        <v>111</v>
      </c>
      <c r="B173" s="14" t="s">
        <v>64</v>
      </c>
      <c r="C173" s="14" t="s">
        <v>42</v>
      </c>
      <c r="D173" s="14" t="s">
        <v>36</v>
      </c>
      <c r="E173" s="17" t="s">
        <v>85</v>
      </c>
      <c r="F173" s="14" t="s">
        <v>24</v>
      </c>
      <c r="G173" s="19">
        <v>1671264.74</v>
      </c>
      <c r="H173" s="19">
        <v>1671264.74</v>
      </c>
    </row>
    <row r="174" spans="1:10" ht="44.25" customHeight="1">
      <c r="A174" s="21" t="s">
        <v>112</v>
      </c>
      <c r="B174" s="14" t="s">
        <v>64</v>
      </c>
      <c r="C174" s="14" t="s">
        <v>42</v>
      </c>
      <c r="D174" s="14" t="s">
        <v>36</v>
      </c>
      <c r="E174" s="17" t="s">
        <v>85</v>
      </c>
      <c r="F174" s="14" t="s">
        <v>26</v>
      </c>
      <c r="G174" s="19">
        <v>22500</v>
      </c>
      <c r="H174" s="19">
        <v>22500</v>
      </c>
    </row>
    <row r="175" spans="1:10" ht="75" customHeight="1">
      <c r="A175" s="28" t="s">
        <v>272</v>
      </c>
      <c r="B175" s="14" t="s">
        <v>64</v>
      </c>
      <c r="C175" s="14" t="s">
        <v>42</v>
      </c>
      <c r="D175" s="14" t="s">
        <v>36</v>
      </c>
      <c r="E175" s="17" t="s">
        <v>271</v>
      </c>
      <c r="F175" s="14" t="s">
        <v>24</v>
      </c>
      <c r="G175" s="19">
        <v>15000</v>
      </c>
      <c r="H175" s="19">
        <v>15000</v>
      </c>
    </row>
    <row r="176" spans="1:10" ht="69" customHeight="1">
      <c r="A176" s="21" t="s">
        <v>165</v>
      </c>
      <c r="B176" s="14" t="s">
        <v>64</v>
      </c>
      <c r="C176" s="14" t="s">
        <v>42</v>
      </c>
      <c r="D176" s="14" t="s">
        <v>36</v>
      </c>
      <c r="E176" s="17" t="s">
        <v>166</v>
      </c>
      <c r="F176" s="14" t="s">
        <v>24</v>
      </c>
      <c r="G176" s="19">
        <v>20000</v>
      </c>
      <c r="H176" s="19">
        <v>20000</v>
      </c>
    </row>
    <row r="177" spans="1:10" ht="77.25" customHeight="1">
      <c r="A177" s="21" t="s">
        <v>333</v>
      </c>
      <c r="B177" s="14" t="s">
        <v>64</v>
      </c>
      <c r="C177" s="14" t="s">
        <v>42</v>
      </c>
      <c r="D177" s="14" t="s">
        <v>36</v>
      </c>
      <c r="E177" s="17" t="s">
        <v>166</v>
      </c>
      <c r="F177" s="14" t="s">
        <v>33</v>
      </c>
      <c r="G177" s="19">
        <v>10000</v>
      </c>
      <c r="H177" s="19">
        <v>10000</v>
      </c>
    </row>
    <row r="178" spans="1:10" ht="78" customHeight="1">
      <c r="A178" s="21" t="s">
        <v>377</v>
      </c>
      <c r="B178" s="14" t="s">
        <v>64</v>
      </c>
      <c r="C178" s="14" t="s">
        <v>42</v>
      </c>
      <c r="D178" s="14" t="s">
        <v>36</v>
      </c>
      <c r="E178" s="17" t="s">
        <v>93</v>
      </c>
      <c r="F178" s="14" t="s">
        <v>33</v>
      </c>
      <c r="G178" s="19">
        <v>10000</v>
      </c>
      <c r="H178" s="19">
        <v>10000</v>
      </c>
    </row>
    <row r="179" spans="1:10" ht="69.75" customHeight="1">
      <c r="A179" s="21" t="s">
        <v>378</v>
      </c>
      <c r="B179" s="14" t="s">
        <v>64</v>
      </c>
      <c r="C179" s="14" t="s">
        <v>42</v>
      </c>
      <c r="D179" s="14" t="s">
        <v>36</v>
      </c>
      <c r="E179" s="17" t="s">
        <v>79</v>
      </c>
      <c r="F179" s="14" t="s">
        <v>24</v>
      </c>
      <c r="G179" s="19">
        <v>10000</v>
      </c>
      <c r="H179" s="19">
        <v>10000</v>
      </c>
    </row>
    <row r="180" spans="1:10" ht="69" customHeight="1">
      <c r="A180" s="21" t="s">
        <v>237</v>
      </c>
      <c r="B180" s="14" t="s">
        <v>64</v>
      </c>
      <c r="C180" s="14" t="s">
        <v>42</v>
      </c>
      <c r="D180" s="14" t="s">
        <v>36</v>
      </c>
      <c r="E180" s="17" t="s">
        <v>80</v>
      </c>
      <c r="F180" s="14" t="s">
        <v>24</v>
      </c>
      <c r="G180" s="19">
        <v>30000</v>
      </c>
      <c r="H180" s="19">
        <v>30000</v>
      </c>
    </row>
    <row r="181" spans="1:10" ht="125.25" customHeight="1">
      <c r="A181" s="21" t="s">
        <v>117</v>
      </c>
      <c r="B181" s="14" t="s">
        <v>64</v>
      </c>
      <c r="C181" s="14" t="s">
        <v>42</v>
      </c>
      <c r="D181" s="14" t="s">
        <v>36</v>
      </c>
      <c r="E181" s="17" t="s">
        <v>23</v>
      </c>
      <c r="F181" s="14" t="s">
        <v>21</v>
      </c>
      <c r="G181" s="19">
        <v>2846178.82</v>
      </c>
      <c r="H181" s="19">
        <v>2846178.82</v>
      </c>
    </row>
    <row r="182" spans="1:10" ht="93.75" customHeight="1">
      <c r="A182" s="21" t="s">
        <v>118</v>
      </c>
      <c r="B182" s="14" t="s">
        <v>64</v>
      </c>
      <c r="C182" s="14" t="s">
        <v>42</v>
      </c>
      <c r="D182" s="14" t="s">
        <v>36</v>
      </c>
      <c r="E182" s="17" t="s">
        <v>23</v>
      </c>
      <c r="F182" s="14" t="s">
        <v>24</v>
      </c>
      <c r="G182" s="19">
        <v>150000</v>
      </c>
      <c r="H182" s="19">
        <v>150000</v>
      </c>
    </row>
    <row r="183" spans="1:10" ht="88.5" customHeight="1">
      <c r="A183" s="28" t="s">
        <v>245</v>
      </c>
      <c r="B183" s="14" t="s">
        <v>64</v>
      </c>
      <c r="C183" s="14" t="s">
        <v>42</v>
      </c>
      <c r="D183" s="14" t="s">
        <v>36</v>
      </c>
      <c r="E183" s="17" t="s">
        <v>239</v>
      </c>
      <c r="F183" s="14" t="s">
        <v>33</v>
      </c>
      <c r="G183" s="19">
        <v>35000</v>
      </c>
      <c r="H183" s="19">
        <v>35000</v>
      </c>
    </row>
    <row r="184" spans="1:10" ht="114" customHeight="1">
      <c r="A184" s="21" t="s">
        <v>185</v>
      </c>
      <c r="B184" s="14" t="s">
        <v>64</v>
      </c>
      <c r="C184" s="14" t="s">
        <v>56</v>
      </c>
      <c r="D184" s="14" t="s">
        <v>22</v>
      </c>
      <c r="E184" s="22" t="s">
        <v>186</v>
      </c>
      <c r="F184" s="17">
        <v>300</v>
      </c>
      <c r="G184" s="19">
        <f>752210.16+203231.97</f>
        <v>955442.13</v>
      </c>
      <c r="H184" s="19">
        <v>955442.13</v>
      </c>
      <c r="I184" s="35"/>
    </row>
    <row r="185" spans="1:10" ht="397.5" customHeight="1">
      <c r="A185" s="27" t="s">
        <v>376</v>
      </c>
      <c r="B185" s="14" t="s">
        <v>64</v>
      </c>
      <c r="C185" s="14" t="s">
        <v>56</v>
      </c>
      <c r="D185" s="14" t="s">
        <v>22</v>
      </c>
      <c r="E185" s="22" t="s">
        <v>351</v>
      </c>
      <c r="F185" s="17">
        <v>200</v>
      </c>
      <c r="G185" s="19">
        <v>12000</v>
      </c>
      <c r="H185" s="19">
        <v>12000</v>
      </c>
      <c r="I185" s="35"/>
    </row>
    <row r="186" spans="1:10" ht="399.75" customHeight="1">
      <c r="A186" s="27" t="s">
        <v>352</v>
      </c>
      <c r="B186" s="14" t="s">
        <v>64</v>
      </c>
      <c r="C186" s="14" t="s">
        <v>56</v>
      </c>
      <c r="D186" s="14" t="s">
        <v>22</v>
      </c>
      <c r="E186" s="22" t="s">
        <v>351</v>
      </c>
      <c r="F186" s="17">
        <v>600</v>
      </c>
      <c r="G186" s="19">
        <f>600085-64430</f>
        <v>535655</v>
      </c>
      <c r="H186" s="19">
        <v>592997.69999999995</v>
      </c>
    </row>
    <row r="187" spans="1:10" ht="86.25" customHeight="1">
      <c r="A187" s="27" t="s">
        <v>198</v>
      </c>
      <c r="B187" s="14" t="s">
        <v>64</v>
      </c>
      <c r="C187" s="14" t="s">
        <v>28</v>
      </c>
      <c r="D187" s="14" t="s">
        <v>19</v>
      </c>
      <c r="E187" s="17" t="s">
        <v>190</v>
      </c>
      <c r="F187" s="14" t="s">
        <v>33</v>
      </c>
      <c r="G187" s="19">
        <v>190700</v>
      </c>
      <c r="H187" s="19">
        <v>190700</v>
      </c>
    </row>
    <row r="188" spans="1:10" s="11" customFormat="1" ht="83.25" customHeight="1">
      <c r="A188" s="10" t="s">
        <v>222</v>
      </c>
      <c r="B188" s="6" t="s">
        <v>86</v>
      </c>
      <c r="C188" s="6" t="s">
        <v>15</v>
      </c>
      <c r="D188" s="6" t="s">
        <v>15</v>
      </c>
      <c r="E188" s="4" t="s">
        <v>16</v>
      </c>
      <c r="F188" s="6" t="s">
        <v>17</v>
      </c>
      <c r="G188" s="12">
        <f>SUM(G189:G204)</f>
        <v>14738398.439999999</v>
      </c>
      <c r="H188" s="12">
        <f>SUM(H189:H204)</f>
        <v>16916044.669999998</v>
      </c>
    </row>
    <row r="189" spans="1:10" ht="110.25" customHeight="1">
      <c r="A189" s="28" t="s">
        <v>234</v>
      </c>
      <c r="B189" s="16" t="s">
        <v>86</v>
      </c>
      <c r="C189" s="16" t="s">
        <v>18</v>
      </c>
      <c r="D189" s="16" t="s">
        <v>29</v>
      </c>
      <c r="E189" s="17" t="s">
        <v>167</v>
      </c>
      <c r="F189" s="16" t="s">
        <v>24</v>
      </c>
      <c r="G189" s="19">
        <v>154000</v>
      </c>
      <c r="H189" s="19">
        <v>154000</v>
      </c>
      <c r="I189" s="35"/>
      <c r="J189" s="35"/>
    </row>
    <row r="190" spans="1:10" ht="75.75" customHeight="1">
      <c r="A190" s="21" t="s">
        <v>295</v>
      </c>
      <c r="B190" s="16" t="s">
        <v>86</v>
      </c>
      <c r="C190" s="16" t="s">
        <v>18</v>
      </c>
      <c r="D190" s="16" t="s">
        <v>29</v>
      </c>
      <c r="E190" s="17" t="s">
        <v>311</v>
      </c>
      <c r="F190" s="16" t="s">
        <v>24</v>
      </c>
      <c r="G190" s="19">
        <v>100000</v>
      </c>
      <c r="H190" s="19">
        <v>100000</v>
      </c>
    </row>
    <row r="191" spans="1:10" ht="95.25" customHeight="1">
      <c r="A191" s="29" t="s">
        <v>235</v>
      </c>
      <c r="B191" s="16" t="s">
        <v>86</v>
      </c>
      <c r="C191" s="16" t="s">
        <v>18</v>
      </c>
      <c r="D191" s="16" t="s">
        <v>29</v>
      </c>
      <c r="E191" s="17" t="s">
        <v>248</v>
      </c>
      <c r="F191" s="16" t="s">
        <v>24</v>
      </c>
      <c r="G191" s="19">
        <v>200000</v>
      </c>
      <c r="H191" s="19">
        <v>200000</v>
      </c>
    </row>
    <row r="192" spans="1:10" ht="72" customHeight="1">
      <c r="A192" s="29" t="s">
        <v>236</v>
      </c>
      <c r="B192" s="16" t="s">
        <v>86</v>
      </c>
      <c r="C192" s="16" t="s">
        <v>18</v>
      </c>
      <c r="D192" s="16" t="s">
        <v>29</v>
      </c>
      <c r="E192" s="17" t="s">
        <v>249</v>
      </c>
      <c r="F192" s="16" t="s">
        <v>24</v>
      </c>
      <c r="G192" s="19">
        <v>100000</v>
      </c>
      <c r="H192" s="19">
        <v>100000</v>
      </c>
    </row>
    <row r="193" spans="1:9" ht="129" customHeight="1">
      <c r="A193" s="21" t="s">
        <v>117</v>
      </c>
      <c r="B193" s="16" t="s">
        <v>86</v>
      </c>
      <c r="C193" s="16" t="s">
        <v>18</v>
      </c>
      <c r="D193" s="16" t="s">
        <v>29</v>
      </c>
      <c r="E193" s="17" t="s">
        <v>23</v>
      </c>
      <c r="F193" s="16" t="s">
        <v>21</v>
      </c>
      <c r="G193" s="19">
        <v>6996837.9900000002</v>
      </c>
      <c r="H193" s="19">
        <v>6996837.9900000002</v>
      </c>
    </row>
    <row r="194" spans="1:9" ht="93" customHeight="1">
      <c r="A194" s="21" t="s">
        <v>118</v>
      </c>
      <c r="B194" s="16" t="s">
        <v>86</v>
      </c>
      <c r="C194" s="16" t="s">
        <v>18</v>
      </c>
      <c r="D194" s="16" t="s">
        <v>29</v>
      </c>
      <c r="E194" s="17" t="s">
        <v>23</v>
      </c>
      <c r="F194" s="16" t="s">
        <v>24</v>
      </c>
      <c r="G194" s="19">
        <v>566066.68999999994</v>
      </c>
      <c r="H194" s="19">
        <v>566066.68999999994</v>
      </c>
    </row>
    <row r="195" spans="1:9" ht="73.5" customHeight="1">
      <c r="A195" s="21" t="s">
        <v>208</v>
      </c>
      <c r="B195" s="16" t="s">
        <v>86</v>
      </c>
      <c r="C195" s="16" t="s">
        <v>18</v>
      </c>
      <c r="D195" s="16" t="s">
        <v>29</v>
      </c>
      <c r="E195" s="17" t="s">
        <v>204</v>
      </c>
      <c r="F195" s="16" t="s">
        <v>24</v>
      </c>
      <c r="G195" s="19">
        <v>21000</v>
      </c>
      <c r="H195" s="19">
        <v>21000</v>
      </c>
    </row>
    <row r="196" spans="1:9" ht="56.25" customHeight="1">
      <c r="A196" s="21" t="s">
        <v>297</v>
      </c>
      <c r="B196" s="16" t="s">
        <v>86</v>
      </c>
      <c r="C196" s="16" t="s">
        <v>18</v>
      </c>
      <c r="D196" s="16" t="s">
        <v>29</v>
      </c>
      <c r="E196" s="17" t="s">
        <v>296</v>
      </c>
      <c r="F196" s="16" t="s">
        <v>24</v>
      </c>
      <c r="G196" s="19">
        <v>800000</v>
      </c>
      <c r="H196" s="19">
        <v>800000</v>
      </c>
    </row>
    <row r="197" spans="1:9" ht="28.5" customHeight="1">
      <c r="A197" s="21" t="s">
        <v>334</v>
      </c>
      <c r="B197" s="16" t="s">
        <v>86</v>
      </c>
      <c r="C197" s="16" t="s">
        <v>18</v>
      </c>
      <c r="D197" s="16" t="s">
        <v>29</v>
      </c>
      <c r="E197" s="17" t="s">
        <v>296</v>
      </c>
      <c r="F197" s="16" t="s">
        <v>26</v>
      </c>
      <c r="G197" s="19">
        <v>30000</v>
      </c>
      <c r="H197" s="19">
        <v>30000</v>
      </c>
    </row>
    <row r="198" spans="1:9" ht="65.25" customHeight="1">
      <c r="A198" s="28" t="s">
        <v>335</v>
      </c>
      <c r="B198" s="16" t="s">
        <v>86</v>
      </c>
      <c r="C198" s="16" t="s">
        <v>22</v>
      </c>
      <c r="D198" s="16" t="s">
        <v>27</v>
      </c>
      <c r="E198" s="17" t="s">
        <v>336</v>
      </c>
      <c r="F198" s="16" t="s">
        <v>24</v>
      </c>
      <c r="G198" s="19">
        <f>194042.74+176.4+538.49-538.49</f>
        <v>194219.13999999998</v>
      </c>
      <c r="H198" s="19">
        <f>212767.9+2149.17-1365.29+290.71</f>
        <v>213842.49</v>
      </c>
    </row>
    <row r="199" spans="1:9" ht="91.5" customHeight="1">
      <c r="A199" s="29" t="s">
        <v>244</v>
      </c>
      <c r="B199" s="16" t="s">
        <v>86</v>
      </c>
      <c r="C199" s="16" t="s">
        <v>22</v>
      </c>
      <c r="D199" s="16" t="s">
        <v>37</v>
      </c>
      <c r="E199" s="17" t="s">
        <v>231</v>
      </c>
      <c r="F199" s="16" t="s">
        <v>24</v>
      </c>
      <c r="G199" s="19">
        <f>60000-538.49</f>
        <v>59461.51</v>
      </c>
      <c r="H199" s="19">
        <f>60000+1365.29</f>
        <v>61365.29</v>
      </c>
      <c r="I199" s="35"/>
    </row>
    <row r="200" spans="1:9" ht="98.25" customHeight="1">
      <c r="A200" s="29" t="s">
        <v>233</v>
      </c>
      <c r="B200" s="16" t="s">
        <v>86</v>
      </c>
      <c r="C200" s="16" t="s">
        <v>22</v>
      </c>
      <c r="D200" s="16" t="s">
        <v>37</v>
      </c>
      <c r="E200" s="17" t="s">
        <v>232</v>
      </c>
      <c r="F200" s="16" t="s">
        <v>24</v>
      </c>
      <c r="G200" s="19">
        <f>210000+538.49</f>
        <v>210538.49</v>
      </c>
      <c r="H200" s="19">
        <f>210000-290.71</f>
        <v>209709.29</v>
      </c>
    </row>
    <row r="201" spans="1:9" ht="55.5" customHeight="1">
      <c r="A201" s="29" t="s">
        <v>299</v>
      </c>
      <c r="B201" s="16" t="s">
        <v>86</v>
      </c>
      <c r="C201" s="16" t="s">
        <v>22</v>
      </c>
      <c r="D201" s="16" t="s">
        <v>37</v>
      </c>
      <c r="E201" s="17" t="s">
        <v>298</v>
      </c>
      <c r="F201" s="16" t="s">
        <v>24</v>
      </c>
      <c r="G201" s="19">
        <v>100000</v>
      </c>
      <c r="H201" s="19">
        <v>100000</v>
      </c>
    </row>
    <row r="202" spans="1:9" ht="91.5" customHeight="1">
      <c r="A202" s="30" t="s">
        <v>104</v>
      </c>
      <c r="B202" s="16" t="s">
        <v>86</v>
      </c>
      <c r="C202" s="16" t="s">
        <v>42</v>
      </c>
      <c r="D202" s="16" t="s">
        <v>27</v>
      </c>
      <c r="E202" s="17" t="s">
        <v>92</v>
      </c>
      <c r="F202" s="16" t="s">
        <v>24</v>
      </c>
      <c r="G202" s="19">
        <v>8000</v>
      </c>
      <c r="H202" s="19">
        <v>8000</v>
      </c>
    </row>
    <row r="203" spans="1:9" ht="91.5" customHeight="1">
      <c r="A203" s="30" t="s">
        <v>223</v>
      </c>
      <c r="B203" s="16" t="s">
        <v>86</v>
      </c>
      <c r="C203" s="16" t="s">
        <v>56</v>
      </c>
      <c r="D203" s="16" t="s">
        <v>22</v>
      </c>
      <c r="E203" s="17" t="s">
        <v>393</v>
      </c>
      <c r="F203" s="16" t="s">
        <v>214</v>
      </c>
      <c r="G203" s="19">
        <v>2022129.77</v>
      </c>
      <c r="H203" s="19">
        <v>4143787.56</v>
      </c>
    </row>
    <row r="204" spans="1:9" ht="96" customHeight="1">
      <c r="A204" s="30" t="s">
        <v>223</v>
      </c>
      <c r="B204" s="16" t="s">
        <v>86</v>
      </c>
      <c r="C204" s="16" t="s">
        <v>56</v>
      </c>
      <c r="D204" s="16" t="s">
        <v>22</v>
      </c>
      <c r="E204" s="17" t="s">
        <v>213</v>
      </c>
      <c r="F204" s="16" t="s">
        <v>214</v>
      </c>
      <c r="G204" s="19">
        <f>2383821+2814453.62-2022129.77</f>
        <v>3176144.85</v>
      </c>
      <c r="H204" s="19">
        <f>4143787.56+3211435.36-4143787.56</f>
        <v>3211435.36</v>
      </c>
    </row>
    <row r="205" spans="1:9" s="11" customFormat="1" ht="47.25" customHeight="1">
      <c r="A205" s="10" t="s">
        <v>319</v>
      </c>
      <c r="B205" s="6" t="s">
        <v>87</v>
      </c>
      <c r="C205" s="6" t="s">
        <v>15</v>
      </c>
      <c r="D205" s="6" t="s">
        <v>15</v>
      </c>
      <c r="E205" s="4" t="s">
        <v>16</v>
      </c>
      <c r="F205" s="6" t="s">
        <v>17</v>
      </c>
      <c r="G205" s="12">
        <f>SUM(G206:G215)</f>
        <v>3207094.1100000003</v>
      </c>
      <c r="H205" s="12">
        <f>SUM(H206:H215)</f>
        <v>3203494.1100000003</v>
      </c>
    </row>
    <row r="206" spans="1:9" s="11" customFormat="1" ht="64.5" customHeight="1">
      <c r="A206" s="27" t="s">
        <v>208</v>
      </c>
      <c r="B206" s="16" t="s">
        <v>87</v>
      </c>
      <c r="C206" s="16" t="s">
        <v>18</v>
      </c>
      <c r="D206" s="16" t="s">
        <v>34</v>
      </c>
      <c r="E206" s="14" t="s">
        <v>204</v>
      </c>
      <c r="F206" s="16" t="s">
        <v>24</v>
      </c>
      <c r="G206" s="19">
        <v>9000</v>
      </c>
      <c r="H206" s="19">
        <v>9000</v>
      </c>
    </row>
    <row r="207" spans="1:9" ht="112.5" customHeight="1">
      <c r="A207" s="31" t="s">
        <v>88</v>
      </c>
      <c r="B207" s="16" t="s">
        <v>87</v>
      </c>
      <c r="C207" s="16" t="s">
        <v>18</v>
      </c>
      <c r="D207" s="16" t="s">
        <v>34</v>
      </c>
      <c r="E207" s="17" t="s">
        <v>89</v>
      </c>
      <c r="F207" s="16" t="s">
        <v>21</v>
      </c>
      <c r="G207" s="19">
        <v>1485940.78</v>
      </c>
      <c r="H207" s="19">
        <v>1485940.78</v>
      </c>
    </row>
    <row r="208" spans="1:9" ht="75" customHeight="1">
      <c r="A208" s="31" t="s">
        <v>113</v>
      </c>
      <c r="B208" s="16" t="s">
        <v>87</v>
      </c>
      <c r="C208" s="16" t="s">
        <v>18</v>
      </c>
      <c r="D208" s="16" t="s">
        <v>34</v>
      </c>
      <c r="E208" s="17" t="s">
        <v>89</v>
      </c>
      <c r="F208" s="16" t="s">
        <v>24</v>
      </c>
      <c r="G208" s="19">
        <v>170532.63</v>
      </c>
      <c r="H208" s="19">
        <v>170532.63</v>
      </c>
    </row>
    <row r="209" spans="1:9" ht="116.25" customHeight="1">
      <c r="A209" s="31" t="s">
        <v>90</v>
      </c>
      <c r="B209" s="16" t="s">
        <v>87</v>
      </c>
      <c r="C209" s="16" t="s">
        <v>18</v>
      </c>
      <c r="D209" s="16" t="s">
        <v>34</v>
      </c>
      <c r="E209" s="17" t="s">
        <v>91</v>
      </c>
      <c r="F209" s="16" t="s">
        <v>21</v>
      </c>
      <c r="G209" s="19">
        <v>982615.7</v>
      </c>
      <c r="H209" s="19">
        <v>982615.7</v>
      </c>
    </row>
    <row r="210" spans="1:9" ht="131.25" customHeight="1">
      <c r="A210" s="28" t="s">
        <v>276</v>
      </c>
      <c r="B210" s="16" t="s">
        <v>87</v>
      </c>
      <c r="C210" s="16" t="s">
        <v>18</v>
      </c>
      <c r="D210" s="16" t="s">
        <v>34</v>
      </c>
      <c r="E210" s="17" t="s">
        <v>280</v>
      </c>
      <c r="F210" s="16" t="s">
        <v>21</v>
      </c>
      <c r="G210" s="19">
        <v>340013</v>
      </c>
      <c r="H210" s="19">
        <v>340013</v>
      </c>
    </row>
    <row r="211" spans="1:9" ht="107.25" customHeight="1">
      <c r="A211" s="29" t="s">
        <v>312</v>
      </c>
      <c r="B211" s="16" t="s">
        <v>87</v>
      </c>
      <c r="C211" s="16" t="s">
        <v>18</v>
      </c>
      <c r="D211" s="16" t="s">
        <v>34</v>
      </c>
      <c r="E211" s="17" t="s">
        <v>314</v>
      </c>
      <c r="F211" s="17">
        <v>200</v>
      </c>
      <c r="G211" s="19">
        <v>3600</v>
      </c>
      <c r="H211" s="19">
        <f>3600-3600</f>
        <v>0</v>
      </c>
    </row>
    <row r="212" spans="1:9" ht="135" customHeight="1">
      <c r="A212" s="29" t="s">
        <v>313</v>
      </c>
      <c r="B212" s="16" t="s">
        <v>87</v>
      </c>
      <c r="C212" s="16" t="s">
        <v>18</v>
      </c>
      <c r="D212" s="16" t="s">
        <v>34</v>
      </c>
      <c r="E212" s="17" t="s">
        <v>315</v>
      </c>
      <c r="F212" s="17">
        <v>100</v>
      </c>
      <c r="G212" s="19">
        <v>53848</v>
      </c>
      <c r="H212" s="19">
        <v>53848</v>
      </c>
    </row>
    <row r="213" spans="1:9" ht="132.75" customHeight="1">
      <c r="A213" s="29" t="s">
        <v>277</v>
      </c>
      <c r="B213" s="16" t="s">
        <v>87</v>
      </c>
      <c r="C213" s="16" t="s">
        <v>18</v>
      </c>
      <c r="D213" s="16" t="s">
        <v>34</v>
      </c>
      <c r="E213" s="17" t="s">
        <v>281</v>
      </c>
      <c r="F213" s="16" t="s">
        <v>21</v>
      </c>
      <c r="G213" s="19">
        <v>53848</v>
      </c>
      <c r="H213" s="19">
        <v>53848</v>
      </c>
    </row>
    <row r="214" spans="1:9" ht="130.5" customHeight="1">
      <c r="A214" s="29" t="s">
        <v>278</v>
      </c>
      <c r="B214" s="16" t="s">
        <v>87</v>
      </c>
      <c r="C214" s="16" t="s">
        <v>18</v>
      </c>
      <c r="D214" s="16" t="s">
        <v>34</v>
      </c>
      <c r="E214" s="17" t="s">
        <v>282</v>
      </c>
      <c r="F214" s="16" t="s">
        <v>21</v>
      </c>
      <c r="G214" s="19">
        <v>53848</v>
      </c>
      <c r="H214" s="19">
        <v>53848</v>
      </c>
    </row>
    <row r="215" spans="1:9" ht="136.5" customHeight="1">
      <c r="A215" s="29" t="s">
        <v>279</v>
      </c>
      <c r="B215" s="16" t="s">
        <v>87</v>
      </c>
      <c r="C215" s="16" t="s">
        <v>18</v>
      </c>
      <c r="D215" s="16" t="s">
        <v>34</v>
      </c>
      <c r="E215" s="17" t="s">
        <v>283</v>
      </c>
      <c r="F215" s="16" t="s">
        <v>21</v>
      </c>
      <c r="G215" s="19">
        <v>53848</v>
      </c>
      <c r="H215" s="19">
        <v>53848</v>
      </c>
    </row>
    <row r="216" spans="1:9" ht="51.75" customHeight="1">
      <c r="A216" s="18" t="s">
        <v>114</v>
      </c>
      <c r="B216" s="6" t="s">
        <v>102</v>
      </c>
      <c r="C216" s="6" t="s">
        <v>15</v>
      </c>
      <c r="D216" s="6" t="s">
        <v>15</v>
      </c>
      <c r="E216" s="4" t="s">
        <v>16</v>
      </c>
      <c r="F216" s="6" t="s">
        <v>17</v>
      </c>
      <c r="G216" s="20">
        <f>SUM(G217:G240)</f>
        <v>36423989.149999991</v>
      </c>
      <c r="H216" s="20">
        <f>SUM(H217:H240)</f>
        <v>28280692.299999997</v>
      </c>
    </row>
    <row r="217" spans="1:9" ht="134.25" customHeight="1">
      <c r="A217" s="21" t="s">
        <v>117</v>
      </c>
      <c r="B217" s="16" t="s">
        <v>102</v>
      </c>
      <c r="C217" s="16" t="s">
        <v>18</v>
      </c>
      <c r="D217" s="16" t="s">
        <v>29</v>
      </c>
      <c r="E217" s="14" t="s">
        <v>23</v>
      </c>
      <c r="F217" s="16" t="s">
        <v>21</v>
      </c>
      <c r="G217" s="19">
        <v>4831153.68</v>
      </c>
      <c r="H217" s="19">
        <v>4831153.68</v>
      </c>
      <c r="I217" s="35"/>
    </row>
    <row r="218" spans="1:9" ht="96" customHeight="1">
      <c r="A218" s="21" t="s">
        <v>118</v>
      </c>
      <c r="B218" s="16" t="s">
        <v>102</v>
      </c>
      <c r="C218" s="16" t="s">
        <v>18</v>
      </c>
      <c r="D218" s="16" t="s">
        <v>29</v>
      </c>
      <c r="E218" s="14" t="s">
        <v>23</v>
      </c>
      <c r="F218" s="16" t="s">
        <v>24</v>
      </c>
      <c r="G218" s="19">
        <v>12600</v>
      </c>
      <c r="H218" s="19">
        <v>12600</v>
      </c>
    </row>
    <row r="219" spans="1:9" ht="71.25" customHeight="1">
      <c r="A219" s="21" t="s">
        <v>208</v>
      </c>
      <c r="B219" s="16" t="s">
        <v>102</v>
      </c>
      <c r="C219" s="16" t="s">
        <v>18</v>
      </c>
      <c r="D219" s="16" t="s">
        <v>29</v>
      </c>
      <c r="E219" s="14" t="s">
        <v>204</v>
      </c>
      <c r="F219" s="16" t="s">
        <v>24</v>
      </c>
      <c r="G219" s="19">
        <v>24500</v>
      </c>
      <c r="H219" s="19">
        <v>24500</v>
      </c>
    </row>
    <row r="220" spans="1:9" ht="116.25" customHeight="1">
      <c r="A220" s="21" t="s">
        <v>310</v>
      </c>
      <c r="B220" s="16" t="s">
        <v>102</v>
      </c>
      <c r="C220" s="16" t="s">
        <v>22</v>
      </c>
      <c r="D220" s="16" t="s">
        <v>27</v>
      </c>
      <c r="E220" s="14" t="s">
        <v>188</v>
      </c>
      <c r="F220" s="16" t="s">
        <v>24</v>
      </c>
      <c r="G220" s="19">
        <f>10635.58+71220.04</f>
        <v>81855.62</v>
      </c>
      <c r="H220" s="19">
        <v>81855.62</v>
      </c>
      <c r="I220" s="35"/>
    </row>
    <row r="221" spans="1:9" ht="144.75" customHeight="1">
      <c r="A221" s="28" t="s">
        <v>372</v>
      </c>
      <c r="B221" s="16" t="s">
        <v>102</v>
      </c>
      <c r="C221" s="16" t="s">
        <v>22</v>
      </c>
      <c r="D221" s="16" t="s">
        <v>27</v>
      </c>
      <c r="E221" s="17" t="s">
        <v>373</v>
      </c>
      <c r="F221" s="17">
        <v>200</v>
      </c>
      <c r="G221" s="19">
        <v>101433.22</v>
      </c>
      <c r="H221" s="19">
        <v>101433.22</v>
      </c>
    </row>
    <row r="222" spans="1:9" ht="105" customHeight="1">
      <c r="A222" s="27" t="s">
        <v>246</v>
      </c>
      <c r="B222" s="14" t="s">
        <v>102</v>
      </c>
      <c r="C222" s="14" t="s">
        <v>22</v>
      </c>
      <c r="D222" s="14" t="s">
        <v>35</v>
      </c>
      <c r="E222" s="17" t="s">
        <v>247</v>
      </c>
      <c r="F222" s="14" t="s">
        <v>24</v>
      </c>
      <c r="G222" s="19">
        <f>3725288+1315441.6-503825.15</f>
        <v>4536904.4499999993</v>
      </c>
      <c r="H222" s="19">
        <f>3725288+1315441.6-5040729.6</f>
        <v>0</v>
      </c>
    </row>
    <row r="223" spans="1:9" ht="139.5" customHeight="1">
      <c r="A223" s="27" t="s">
        <v>363</v>
      </c>
      <c r="B223" s="14" t="s">
        <v>102</v>
      </c>
      <c r="C223" s="14" t="s">
        <v>22</v>
      </c>
      <c r="D223" s="14" t="s">
        <v>36</v>
      </c>
      <c r="E223" s="22" t="s">
        <v>364</v>
      </c>
      <c r="F223" s="14" t="s">
        <v>206</v>
      </c>
      <c r="G223" s="19">
        <v>6163274</v>
      </c>
      <c r="H223" s="19">
        <v>6163274</v>
      </c>
      <c r="I223" s="35"/>
    </row>
    <row r="224" spans="1:9" ht="67.5" customHeight="1">
      <c r="A224" s="28" t="s">
        <v>338</v>
      </c>
      <c r="B224" s="14" t="s">
        <v>102</v>
      </c>
      <c r="C224" s="14" t="s">
        <v>22</v>
      </c>
      <c r="D224" s="14" t="s">
        <v>36</v>
      </c>
      <c r="E224" s="17" t="s">
        <v>337</v>
      </c>
      <c r="F224" s="14" t="s">
        <v>24</v>
      </c>
      <c r="G224" s="19">
        <f>200000-121044.51+52081.05+0.03</f>
        <v>131036.57</v>
      </c>
      <c r="H224" s="19">
        <f>200000+86555.66+0.03</f>
        <v>286555.69000000006</v>
      </c>
    </row>
    <row r="225" spans="1:10" ht="63.75" customHeight="1">
      <c r="A225" s="21" t="s">
        <v>195</v>
      </c>
      <c r="B225" s="14" t="s">
        <v>102</v>
      </c>
      <c r="C225" s="14" t="s">
        <v>22</v>
      </c>
      <c r="D225" s="14" t="s">
        <v>36</v>
      </c>
      <c r="E225" s="22" t="s">
        <v>196</v>
      </c>
      <c r="F225" s="14" t="s">
        <v>24</v>
      </c>
      <c r="G225" s="19">
        <v>500000</v>
      </c>
      <c r="H225" s="19">
        <v>500000</v>
      </c>
    </row>
    <row r="226" spans="1:10" ht="106.5" customHeight="1">
      <c r="A226" s="21" t="s">
        <v>354</v>
      </c>
      <c r="B226" s="14" t="s">
        <v>102</v>
      </c>
      <c r="C226" s="14" t="s">
        <v>22</v>
      </c>
      <c r="D226" s="14" t="s">
        <v>36</v>
      </c>
      <c r="E226" s="22" t="s">
        <v>353</v>
      </c>
      <c r="F226" s="14" t="s">
        <v>24</v>
      </c>
      <c r="G226" s="19">
        <f>11983406.04+121044.51</f>
        <v>12104450.549999999</v>
      </c>
      <c r="H226" s="19">
        <f>8259113.64+83425.39</f>
        <v>8342539.0299999993</v>
      </c>
    </row>
    <row r="227" spans="1:10" ht="69" customHeight="1">
      <c r="A227" s="21" t="s">
        <v>115</v>
      </c>
      <c r="B227" s="14" t="s">
        <v>102</v>
      </c>
      <c r="C227" s="14" t="s">
        <v>22</v>
      </c>
      <c r="D227" s="14" t="s">
        <v>36</v>
      </c>
      <c r="E227" s="17" t="s">
        <v>30</v>
      </c>
      <c r="F227" s="14" t="s">
        <v>24</v>
      </c>
      <c r="G227" s="19">
        <v>144744.92000000001</v>
      </c>
      <c r="H227" s="19">
        <v>144744.92000000001</v>
      </c>
    </row>
    <row r="228" spans="1:10" ht="78" customHeight="1">
      <c r="A228" s="27" t="s">
        <v>175</v>
      </c>
      <c r="B228" s="14" t="s">
        <v>102</v>
      </c>
      <c r="C228" s="14" t="s">
        <v>27</v>
      </c>
      <c r="D228" s="14" t="s">
        <v>18</v>
      </c>
      <c r="E228" s="17" t="s">
        <v>168</v>
      </c>
      <c r="F228" s="14" t="s">
        <v>24</v>
      </c>
      <c r="G228" s="19">
        <v>60000</v>
      </c>
      <c r="H228" s="19">
        <v>60000</v>
      </c>
      <c r="I228" s="35"/>
      <c r="J228" s="35"/>
    </row>
    <row r="229" spans="1:10" ht="73.5" customHeight="1">
      <c r="A229" s="27" t="s">
        <v>210</v>
      </c>
      <c r="B229" s="14" t="s">
        <v>102</v>
      </c>
      <c r="C229" s="14" t="s">
        <v>27</v>
      </c>
      <c r="D229" s="14" t="s">
        <v>18</v>
      </c>
      <c r="E229" s="17" t="s">
        <v>201</v>
      </c>
      <c r="F229" s="14" t="s">
        <v>24</v>
      </c>
      <c r="G229" s="19">
        <v>402341.38</v>
      </c>
      <c r="H229" s="19">
        <v>402341.38</v>
      </c>
    </row>
    <row r="230" spans="1:10" ht="80.25" customHeight="1">
      <c r="A230" s="29" t="s">
        <v>340</v>
      </c>
      <c r="B230" s="14" t="s">
        <v>102</v>
      </c>
      <c r="C230" s="14" t="s">
        <v>27</v>
      </c>
      <c r="D230" s="14" t="s">
        <v>18</v>
      </c>
      <c r="E230" s="17" t="s">
        <v>339</v>
      </c>
      <c r="F230" s="14" t="s">
        <v>24</v>
      </c>
      <c r="G230" s="19">
        <v>30000</v>
      </c>
      <c r="H230" s="19">
        <v>30000</v>
      </c>
    </row>
    <row r="231" spans="1:10" ht="192" customHeight="1">
      <c r="A231" s="29" t="s">
        <v>301</v>
      </c>
      <c r="B231" s="14" t="s">
        <v>102</v>
      </c>
      <c r="C231" s="14" t="s">
        <v>27</v>
      </c>
      <c r="D231" s="14" t="s">
        <v>18</v>
      </c>
      <c r="E231" s="17" t="s">
        <v>300</v>
      </c>
      <c r="F231" s="14" t="s">
        <v>26</v>
      </c>
      <c r="G231" s="19">
        <v>240000</v>
      </c>
      <c r="H231" s="19">
        <v>240000</v>
      </c>
    </row>
    <row r="232" spans="1:10" ht="99" customHeight="1">
      <c r="A232" s="29" t="s">
        <v>355</v>
      </c>
      <c r="B232" s="14" t="s">
        <v>102</v>
      </c>
      <c r="C232" s="14" t="s">
        <v>27</v>
      </c>
      <c r="D232" s="14" t="s">
        <v>19</v>
      </c>
      <c r="E232" s="17" t="s">
        <v>356</v>
      </c>
      <c r="F232" s="14" t="s">
        <v>24</v>
      </c>
      <c r="G232" s="19">
        <v>1899446.79</v>
      </c>
      <c r="H232" s="19">
        <v>1899446.79</v>
      </c>
      <c r="I232" s="35"/>
      <c r="J232" s="35"/>
    </row>
    <row r="233" spans="1:10" ht="103.5" customHeight="1">
      <c r="A233" s="27" t="s">
        <v>263</v>
      </c>
      <c r="B233" s="14" t="s">
        <v>102</v>
      </c>
      <c r="C233" s="14" t="s">
        <v>27</v>
      </c>
      <c r="D233" s="14" t="s">
        <v>19</v>
      </c>
      <c r="E233" s="17" t="s">
        <v>262</v>
      </c>
      <c r="F233" s="14" t="s">
        <v>206</v>
      </c>
      <c r="G233" s="19">
        <v>500000</v>
      </c>
      <c r="H233" s="19">
        <v>500000</v>
      </c>
    </row>
    <row r="234" spans="1:10" ht="85.5" customHeight="1">
      <c r="A234" s="27" t="s">
        <v>228</v>
      </c>
      <c r="B234" s="14" t="s">
        <v>226</v>
      </c>
      <c r="C234" s="14" t="s">
        <v>227</v>
      </c>
      <c r="D234" s="14" t="s">
        <v>19</v>
      </c>
      <c r="E234" s="17" t="s">
        <v>250</v>
      </c>
      <c r="F234" s="14" t="s">
        <v>24</v>
      </c>
      <c r="G234" s="19">
        <v>1700000</v>
      </c>
      <c r="H234" s="19">
        <v>1700000</v>
      </c>
    </row>
    <row r="235" spans="1:10" ht="85.5" customHeight="1">
      <c r="A235" s="29" t="s">
        <v>254</v>
      </c>
      <c r="B235" s="14" t="s">
        <v>102</v>
      </c>
      <c r="C235" s="14" t="s">
        <v>27</v>
      </c>
      <c r="D235" s="14" t="s">
        <v>19</v>
      </c>
      <c r="E235" s="17" t="s">
        <v>253</v>
      </c>
      <c r="F235" s="14" t="s">
        <v>24</v>
      </c>
      <c r="G235" s="19">
        <v>415000</v>
      </c>
      <c r="H235" s="19">
        <v>415000</v>
      </c>
    </row>
    <row r="236" spans="1:10" ht="55.5" customHeight="1">
      <c r="A236" s="27" t="s">
        <v>169</v>
      </c>
      <c r="B236" s="14" t="s">
        <v>102</v>
      </c>
      <c r="C236" s="14" t="s">
        <v>27</v>
      </c>
      <c r="D236" s="14" t="s">
        <v>19</v>
      </c>
      <c r="E236" s="17" t="s">
        <v>170</v>
      </c>
      <c r="F236" s="14" t="s">
        <v>24</v>
      </c>
      <c r="G236" s="19">
        <v>120000</v>
      </c>
      <c r="H236" s="19">
        <v>120000</v>
      </c>
    </row>
    <row r="237" spans="1:10" ht="61.5" customHeight="1">
      <c r="A237" s="29" t="s">
        <v>304</v>
      </c>
      <c r="B237" s="14" t="s">
        <v>102</v>
      </c>
      <c r="C237" s="14" t="s">
        <v>27</v>
      </c>
      <c r="D237" s="14" t="s">
        <v>40</v>
      </c>
      <c r="E237" s="17" t="s">
        <v>302</v>
      </c>
      <c r="F237" s="14" t="s">
        <v>24</v>
      </c>
      <c r="G237" s="19">
        <f>653347.18+749004.37-749004.37</f>
        <v>653347.18000000005</v>
      </c>
      <c r="H237" s="19">
        <f>653347.18+749004.37-749004.37</f>
        <v>653347.18000000005</v>
      </c>
      <c r="I237" s="35"/>
      <c r="J237" s="35"/>
    </row>
    <row r="238" spans="1:10" ht="88.5" customHeight="1">
      <c r="A238" s="29" t="s">
        <v>305</v>
      </c>
      <c r="B238" s="14" t="s">
        <v>102</v>
      </c>
      <c r="C238" s="14" t="s">
        <v>27</v>
      </c>
      <c r="D238" s="14" t="s">
        <v>40</v>
      </c>
      <c r="E238" s="17" t="s">
        <v>303</v>
      </c>
      <c r="F238" s="14" t="s">
        <v>24</v>
      </c>
      <c r="G238" s="19">
        <f>653347.18+749004.38-749004.38</f>
        <v>653347.18000000005</v>
      </c>
      <c r="H238" s="19">
        <f>653347.18+749004.38-749004.38</f>
        <v>653347.18000000005</v>
      </c>
    </row>
    <row r="239" spans="1:10" ht="93" customHeight="1">
      <c r="A239" s="29" t="s">
        <v>375</v>
      </c>
      <c r="B239" s="14" t="s">
        <v>102</v>
      </c>
      <c r="C239" s="14" t="s">
        <v>27</v>
      </c>
      <c r="D239" s="14" t="s">
        <v>40</v>
      </c>
      <c r="E239" s="17" t="s">
        <v>374</v>
      </c>
      <c r="F239" s="14" t="s">
        <v>206</v>
      </c>
      <c r="G239" s="19">
        <v>618553.61</v>
      </c>
      <c r="H239" s="19">
        <v>618553.61</v>
      </c>
    </row>
    <row r="240" spans="1:10" ht="87.75" customHeight="1">
      <c r="A240" s="27" t="s">
        <v>197</v>
      </c>
      <c r="B240" s="14" t="s">
        <v>102</v>
      </c>
      <c r="C240" s="14" t="s">
        <v>27</v>
      </c>
      <c r="D240" s="14" t="s">
        <v>40</v>
      </c>
      <c r="E240" s="17" t="s">
        <v>171</v>
      </c>
      <c r="F240" s="14" t="s">
        <v>24</v>
      </c>
      <c r="G240" s="19">
        <v>500000</v>
      </c>
      <c r="H240" s="19">
        <v>500000</v>
      </c>
    </row>
    <row r="241" spans="1:8" s="7" customFormat="1" ht="35.25" customHeight="1">
      <c r="A241" s="10" t="s">
        <v>224</v>
      </c>
      <c r="B241" s="15"/>
      <c r="C241" s="15"/>
      <c r="D241" s="15"/>
      <c r="E241" s="15"/>
      <c r="F241" s="15"/>
      <c r="G241" s="12">
        <f>G216+G205+G188+G117+G111+G104+G28</f>
        <v>452092713.56999999</v>
      </c>
      <c r="H241" s="12">
        <f>H216+H205+H188+H117+H111+H104+H28</f>
        <v>387667757.45999992</v>
      </c>
    </row>
    <row r="242" spans="1:8" s="5" customFormat="1" ht="24" customHeight="1">
      <c r="A242" s="8"/>
      <c r="B242" s="9"/>
      <c r="C242" s="9"/>
      <c r="D242" s="9"/>
      <c r="E242" s="9"/>
      <c r="F242" s="9"/>
      <c r="H242" s="34" t="s">
        <v>394</v>
      </c>
    </row>
    <row r="243" spans="1:8" s="5" customFormat="1">
      <c r="A243" s="1"/>
      <c r="B243" s="1"/>
      <c r="C243" s="1"/>
      <c r="D243" s="1"/>
      <c r="E243" s="1"/>
      <c r="F243" s="1"/>
    </row>
    <row r="244" spans="1:8">
      <c r="B244" s="1"/>
      <c r="C244" s="1"/>
      <c r="D244" s="1"/>
      <c r="E244" s="1"/>
      <c r="F244" s="1"/>
    </row>
    <row r="245" spans="1:8">
      <c r="B245" s="1"/>
      <c r="C245" s="1"/>
      <c r="D245" s="1"/>
      <c r="E245" s="1"/>
      <c r="F245" s="1"/>
    </row>
    <row r="246" spans="1:8">
      <c r="B246" s="1"/>
      <c r="C246" s="1"/>
      <c r="D246" s="1"/>
      <c r="E246" s="1"/>
      <c r="F246" s="1"/>
    </row>
    <row r="247" spans="1:8">
      <c r="B247" s="1"/>
      <c r="C247" s="1"/>
      <c r="D247" s="1"/>
      <c r="E247" s="1"/>
      <c r="F247" s="1"/>
    </row>
    <row r="248" spans="1:8">
      <c r="B248" s="1"/>
      <c r="C248" s="1"/>
      <c r="D248" s="1"/>
      <c r="E248" s="1"/>
      <c r="F248" s="1"/>
    </row>
    <row r="249" spans="1:8">
      <c r="B249" s="1"/>
      <c r="C249" s="1"/>
      <c r="D249" s="1"/>
      <c r="E249" s="1"/>
      <c r="F249" s="1"/>
    </row>
    <row r="250" spans="1:8">
      <c r="B250" s="1"/>
      <c r="C250" s="1"/>
      <c r="D250" s="1"/>
      <c r="E250" s="1"/>
      <c r="F250" s="1"/>
    </row>
    <row r="251" spans="1:8">
      <c r="B251" s="1"/>
      <c r="C251" s="1"/>
      <c r="D251" s="1"/>
      <c r="E251" s="1"/>
      <c r="F251" s="1"/>
    </row>
    <row r="252" spans="1:8">
      <c r="B252" s="1"/>
      <c r="C252" s="1"/>
      <c r="D252" s="1"/>
      <c r="E252" s="1"/>
      <c r="F252" s="1"/>
    </row>
    <row r="253" spans="1:8">
      <c r="B253" s="1"/>
      <c r="C253" s="1"/>
      <c r="D253" s="1"/>
      <c r="E253" s="1"/>
      <c r="F253" s="1"/>
    </row>
    <row r="254" spans="1:8">
      <c r="B254" s="1"/>
      <c r="C254" s="1"/>
      <c r="D254" s="1"/>
      <c r="E254" s="1"/>
      <c r="F254" s="1"/>
    </row>
    <row r="255" spans="1:8">
      <c r="B255" s="1"/>
      <c r="C255" s="1"/>
      <c r="D255" s="1"/>
      <c r="E255" s="1"/>
      <c r="F255" s="1"/>
    </row>
    <row r="256" spans="1:8">
      <c r="B256" s="1"/>
      <c r="C256" s="1"/>
      <c r="D256" s="1"/>
      <c r="E256" s="1"/>
      <c r="F256" s="1"/>
    </row>
    <row r="257" spans="2:6">
      <c r="B257" s="1"/>
      <c r="C257" s="1"/>
      <c r="D257" s="1"/>
      <c r="E257" s="1"/>
      <c r="F257" s="1"/>
    </row>
    <row r="258" spans="2:6">
      <c r="B258" s="1"/>
      <c r="C258" s="1"/>
      <c r="D258" s="1"/>
      <c r="E258" s="1"/>
      <c r="F258" s="1"/>
    </row>
    <row r="259" spans="2:6">
      <c r="B259" s="1"/>
      <c r="C259" s="1"/>
      <c r="D259" s="1"/>
      <c r="E259" s="1"/>
      <c r="F259" s="1"/>
    </row>
    <row r="260" spans="2:6">
      <c r="B260" s="1"/>
      <c r="C260" s="1"/>
      <c r="D260" s="1"/>
      <c r="E260" s="1"/>
      <c r="F260" s="1"/>
    </row>
    <row r="261" spans="2:6">
      <c r="B261" s="1"/>
      <c r="C261" s="1"/>
      <c r="D261" s="1"/>
      <c r="E261" s="1"/>
      <c r="F261" s="1"/>
    </row>
    <row r="262" spans="2:6">
      <c r="B262" s="1"/>
      <c r="C262" s="1"/>
      <c r="D262" s="1"/>
      <c r="E262" s="1"/>
      <c r="F262" s="1"/>
    </row>
    <row r="263" spans="2:6">
      <c r="B263" s="1"/>
      <c r="C263" s="1"/>
      <c r="D263" s="1"/>
      <c r="E263" s="1"/>
      <c r="F263" s="1"/>
    </row>
    <row r="264" spans="2:6">
      <c r="B264" s="1"/>
      <c r="C264" s="1"/>
      <c r="D264" s="1"/>
      <c r="E264" s="1"/>
      <c r="F264" s="1"/>
    </row>
    <row r="265" spans="2:6">
      <c r="B265" s="1"/>
      <c r="C265" s="1"/>
      <c r="D265" s="1"/>
      <c r="E265" s="1"/>
      <c r="F265" s="1"/>
    </row>
    <row r="266" spans="2:6">
      <c r="B266" s="1"/>
      <c r="C266" s="1"/>
      <c r="D266" s="1"/>
      <c r="E266" s="1"/>
      <c r="F266" s="1"/>
    </row>
    <row r="267" spans="2:6">
      <c r="B267" s="1"/>
      <c r="C267" s="1"/>
      <c r="D267" s="1"/>
      <c r="E267" s="1"/>
      <c r="F267" s="1"/>
    </row>
    <row r="268" spans="2:6">
      <c r="B268" s="1"/>
      <c r="C268" s="1"/>
      <c r="D268" s="1"/>
      <c r="E268" s="1"/>
      <c r="F268" s="1"/>
    </row>
    <row r="269" spans="2:6">
      <c r="B269" s="1"/>
      <c r="C269" s="1"/>
      <c r="D269" s="1"/>
      <c r="E269" s="1"/>
      <c r="F269" s="1"/>
    </row>
    <row r="270" spans="2:6">
      <c r="B270" s="1"/>
      <c r="C270" s="1"/>
      <c r="D270" s="1"/>
      <c r="E270" s="1"/>
      <c r="F270" s="1"/>
    </row>
    <row r="271" spans="2:6">
      <c r="B271" s="1"/>
      <c r="C271" s="1"/>
      <c r="D271" s="1"/>
      <c r="E271" s="1"/>
      <c r="F271" s="1"/>
    </row>
    <row r="272" spans="2:6">
      <c r="B272" s="1"/>
      <c r="C272" s="1"/>
      <c r="D272" s="1"/>
      <c r="E272" s="1"/>
      <c r="F272" s="1"/>
    </row>
    <row r="273" spans="2:6">
      <c r="B273" s="1"/>
      <c r="C273" s="1"/>
      <c r="D273" s="1"/>
      <c r="E273" s="1"/>
      <c r="F273" s="1"/>
    </row>
    <row r="274" spans="2:6">
      <c r="B274" s="1"/>
      <c r="C274" s="1"/>
      <c r="D274" s="1"/>
      <c r="E274" s="1"/>
      <c r="F274" s="1"/>
    </row>
    <row r="275" spans="2:6">
      <c r="B275" s="1"/>
      <c r="C275" s="1"/>
      <c r="D275" s="1"/>
      <c r="E275" s="1"/>
      <c r="F275" s="1"/>
    </row>
    <row r="276" spans="2:6">
      <c r="B276" s="1"/>
      <c r="C276" s="1"/>
      <c r="D276" s="1"/>
      <c r="E276" s="1"/>
      <c r="F276" s="1"/>
    </row>
    <row r="277" spans="2:6">
      <c r="B277" s="1"/>
      <c r="C277" s="1"/>
      <c r="D277" s="1"/>
      <c r="E277" s="1"/>
      <c r="F277" s="1"/>
    </row>
    <row r="278" spans="2:6">
      <c r="B278" s="1"/>
      <c r="C278" s="1"/>
      <c r="D278" s="1"/>
      <c r="E278" s="1"/>
      <c r="F278" s="1"/>
    </row>
    <row r="279" spans="2:6">
      <c r="B279" s="1"/>
      <c r="C279" s="1"/>
      <c r="D279" s="1"/>
      <c r="E279" s="1"/>
      <c r="F279" s="1"/>
    </row>
    <row r="280" spans="2:6">
      <c r="B280" s="1"/>
      <c r="C280" s="1"/>
      <c r="D280" s="1"/>
      <c r="E280" s="1"/>
      <c r="F280" s="1"/>
    </row>
    <row r="281" spans="2:6">
      <c r="B281" s="1"/>
      <c r="C281" s="1"/>
      <c r="D281" s="1"/>
      <c r="E281" s="1"/>
      <c r="F281" s="1"/>
    </row>
    <row r="282" spans="2:6">
      <c r="B282" s="1"/>
      <c r="C282" s="1"/>
      <c r="D282" s="1"/>
      <c r="E282" s="1"/>
      <c r="F282" s="1"/>
    </row>
    <row r="283" spans="2:6">
      <c r="B283" s="1"/>
      <c r="C283" s="1"/>
      <c r="D283" s="1"/>
      <c r="E283" s="1"/>
      <c r="F283" s="1"/>
    </row>
    <row r="284" spans="2:6">
      <c r="B284" s="1"/>
      <c r="C284" s="1"/>
      <c r="D284" s="1"/>
      <c r="E284" s="1"/>
      <c r="F284" s="1"/>
    </row>
    <row r="285" spans="2:6">
      <c r="B285" s="1"/>
      <c r="C285" s="1"/>
      <c r="D285" s="1"/>
      <c r="E285" s="1"/>
      <c r="F285" s="1"/>
    </row>
    <row r="286" spans="2:6">
      <c r="B286" s="1"/>
      <c r="C286" s="1"/>
      <c r="D286" s="1"/>
      <c r="E286" s="1"/>
      <c r="F286" s="1"/>
    </row>
    <row r="287" spans="2:6">
      <c r="B287" s="1"/>
      <c r="C287" s="1"/>
      <c r="D287" s="1"/>
      <c r="E287" s="1"/>
      <c r="F287" s="1"/>
    </row>
    <row r="288" spans="2:6">
      <c r="B288" s="1"/>
      <c r="C288" s="1"/>
      <c r="D288" s="1"/>
      <c r="E288" s="1"/>
      <c r="F288" s="1"/>
    </row>
    <row r="289" spans="2:6">
      <c r="B289" s="1"/>
      <c r="C289" s="1"/>
      <c r="D289" s="1"/>
      <c r="E289" s="1"/>
      <c r="F289" s="1"/>
    </row>
    <row r="290" spans="2:6">
      <c r="B290" s="1"/>
      <c r="C290" s="1"/>
      <c r="D290" s="1"/>
      <c r="E290" s="1"/>
      <c r="F290" s="1"/>
    </row>
    <row r="291" spans="2:6">
      <c r="B291" s="1"/>
      <c r="C291" s="1"/>
      <c r="D291" s="1"/>
      <c r="E291" s="1"/>
      <c r="F291" s="1"/>
    </row>
    <row r="292" spans="2:6">
      <c r="B292" s="1"/>
      <c r="C292" s="1"/>
      <c r="D292" s="1"/>
      <c r="E292" s="1"/>
      <c r="F292" s="1"/>
    </row>
    <row r="293" spans="2:6">
      <c r="B293" s="1"/>
      <c r="C293" s="1"/>
      <c r="D293" s="1"/>
      <c r="E293" s="1"/>
      <c r="F293" s="1"/>
    </row>
    <row r="294" spans="2:6">
      <c r="B294" s="1"/>
      <c r="C294" s="1"/>
      <c r="D294" s="1"/>
      <c r="E294" s="1"/>
      <c r="F294" s="1"/>
    </row>
    <row r="295" spans="2:6">
      <c r="B295" s="1"/>
      <c r="C295" s="1"/>
      <c r="D295" s="1"/>
      <c r="E295" s="1"/>
      <c r="F295" s="1"/>
    </row>
    <row r="296" spans="2:6">
      <c r="B296" s="1"/>
      <c r="C296" s="1"/>
      <c r="D296" s="1"/>
      <c r="E296" s="1"/>
      <c r="F296" s="1"/>
    </row>
    <row r="297" spans="2:6">
      <c r="B297" s="1"/>
      <c r="C297" s="1"/>
      <c r="D297" s="1"/>
      <c r="E297" s="1"/>
      <c r="F297" s="1"/>
    </row>
    <row r="298" spans="2:6">
      <c r="B298" s="1"/>
      <c r="C298" s="1"/>
      <c r="D298" s="1"/>
      <c r="E298" s="1"/>
      <c r="F298" s="1"/>
    </row>
    <row r="299" spans="2:6">
      <c r="B299" s="1"/>
      <c r="C299" s="1"/>
      <c r="D299" s="1"/>
      <c r="E299" s="1"/>
      <c r="F299" s="1"/>
    </row>
    <row r="300" spans="2:6">
      <c r="B300" s="1"/>
      <c r="C300" s="1"/>
      <c r="D300" s="1"/>
      <c r="E300" s="1"/>
      <c r="F300" s="1"/>
    </row>
    <row r="301" spans="2:6">
      <c r="B301" s="1"/>
      <c r="C301" s="1"/>
      <c r="D301" s="1"/>
      <c r="E301" s="1"/>
      <c r="F301" s="1"/>
    </row>
    <row r="302" spans="2:6">
      <c r="B302" s="1"/>
      <c r="C302" s="1"/>
      <c r="D302" s="1"/>
      <c r="E302" s="1"/>
      <c r="F302" s="1"/>
    </row>
    <row r="303" spans="2:6">
      <c r="B303" s="1"/>
      <c r="C303" s="1"/>
      <c r="D303" s="1"/>
      <c r="E303" s="1"/>
      <c r="F303" s="1"/>
    </row>
    <row r="304" spans="2:6">
      <c r="B304" s="1"/>
      <c r="C304" s="1"/>
      <c r="D304" s="1"/>
      <c r="E304" s="1"/>
      <c r="F304" s="1"/>
    </row>
    <row r="305" spans="2:6">
      <c r="B305" s="1"/>
      <c r="C305" s="1"/>
      <c r="D305" s="1"/>
      <c r="E305" s="1"/>
      <c r="F305" s="1"/>
    </row>
    <row r="306" spans="2:6">
      <c r="B306" s="1"/>
      <c r="C306" s="1"/>
      <c r="D306" s="1"/>
      <c r="E306" s="1"/>
      <c r="F306" s="1"/>
    </row>
    <row r="307" spans="2:6">
      <c r="B307" s="1"/>
      <c r="C307" s="1"/>
      <c r="D307" s="1"/>
      <c r="E307" s="1"/>
      <c r="F307" s="1"/>
    </row>
    <row r="308" spans="2:6">
      <c r="B308" s="1"/>
      <c r="C308" s="1"/>
      <c r="D308" s="1"/>
      <c r="E308" s="1"/>
      <c r="F308" s="1"/>
    </row>
    <row r="309" spans="2:6">
      <c r="B309" s="1"/>
      <c r="C309" s="1"/>
      <c r="D309" s="1"/>
      <c r="E309" s="1"/>
      <c r="F309" s="1"/>
    </row>
    <row r="310" spans="2:6">
      <c r="B310" s="1"/>
      <c r="C310" s="1"/>
      <c r="D310" s="1"/>
      <c r="E310" s="1"/>
      <c r="F310" s="1"/>
    </row>
    <row r="311" spans="2:6">
      <c r="B311" s="1"/>
      <c r="C311" s="1"/>
      <c r="D311" s="1"/>
      <c r="E311" s="1"/>
      <c r="F311" s="1"/>
    </row>
    <row r="312" spans="2:6">
      <c r="B312" s="1"/>
      <c r="C312" s="1"/>
      <c r="D312" s="1"/>
      <c r="E312" s="1"/>
      <c r="F312" s="1"/>
    </row>
    <row r="313" spans="2:6">
      <c r="B313" s="1"/>
      <c r="C313" s="1"/>
      <c r="D313" s="1"/>
      <c r="E313" s="1"/>
      <c r="F313" s="1"/>
    </row>
    <row r="314" spans="2:6">
      <c r="B314" s="1"/>
      <c r="C314" s="1"/>
      <c r="D314" s="1"/>
      <c r="E314" s="1"/>
      <c r="F314" s="1"/>
    </row>
    <row r="315" spans="2:6">
      <c r="B315" s="1"/>
      <c r="C315" s="1"/>
      <c r="D315" s="1"/>
      <c r="E315" s="1"/>
      <c r="F315" s="1"/>
    </row>
    <row r="316" spans="2:6">
      <c r="B316" s="1"/>
      <c r="C316" s="1"/>
      <c r="D316" s="1"/>
      <c r="E316" s="1"/>
      <c r="F316" s="1"/>
    </row>
    <row r="317" spans="2:6">
      <c r="B317" s="1"/>
      <c r="C317" s="1"/>
      <c r="D317" s="1"/>
      <c r="E317" s="1"/>
      <c r="F317" s="1"/>
    </row>
    <row r="318" spans="2:6">
      <c r="B318" s="1"/>
      <c r="C318" s="1"/>
      <c r="D318" s="1"/>
      <c r="E318" s="1"/>
      <c r="F318" s="1"/>
    </row>
    <row r="319" spans="2:6">
      <c r="B319" s="1"/>
      <c r="C319" s="1"/>
      <c r="D319" s="1"/>
      <c r="E319" s="1"/>
      <c r="F319" s="1"/>
    </row>
    <row r="320" spans="2:6">
      <c r="B320" s="1"/>
      <c r="C320" s="1"/>
      <c r="D320" s="1"/>
      <c r="E320" s="1"/>
      <c r="F320" s="1"/>
    </row>
    <row r="321" spans="2:6">
      <c r="B321" s="1"/>
      <c r="C321" s="1"/>
      <c r="D321" s="1"/>
      <c r="E321" s="1"/>
      <c r="F321" s="1"/>
    </row>
    <row r="322" spans="2:6">
      <c r="B322" s="1"/>
      <c r="C322" s="1"/>
      <c r="D322" s="1"/>
      <c r="E322" s="1"/>
      <c r="F322" s="1"/>
    </row>
    <row r="323" spans="2:6">
      <c r="B323" s="1"/>
      <c r="C323" s="1"/>
      <c r="D323" s="1"/>
      <c r="E323" s="1"/>
      <c r="F323" s="1"/>
    </row>
    <row r="324" spans="2:6">
      <c r="B324" s="1"/>
      <c r="C324" s="1"/>
      <c r="D324" s="1"/>
      <c r="E324" s="1"/>
      <c r="F324" s="1"/>
    </row>
    <row r="325" spans="2:6">
      <c r="B325" s="1"/>
      <c r="C325" s="1"/>
      <c r="D325" s="1"/>
      <c r="E325" s="1"/>
      <c r="F325" s="1"/>
    </row>
    <row r="326" spans="2:6">
      <c r="B326" s="1"/>
      <c r="C326" s="1"/>
      <c r="D326" s="1"/>
      <c r="E326" s="1"/>
      <c r="F326" s="1"/>
    </row>
    <row r="327" spans="2:6">
      <c r="B327" s="1"/>
      <c r="C327" s="1"/>
      <c r="D327" s="1"/>
      <c r="E327" s="1"/>
      <c r="F327" s="1"/>
    </row>
    <row r="328" spans="2:6">
      <c r="B328" s="1"/>
      <c r="C328" s="1"/>
      <c r="D328" s="1"/>
      <c r="E328" s="1"/>
      <c r="F328" s="1"/>
    </row>
    <row r="329" spans="2:6">
      <c r="B329" s="1"/>
      <c r="C329" s="1"/>
      <c r="D329" s="1"/>
      <c r="E329" s="1"/>
      <c r="F329" s="1"/>
    </row>
    <row r="330" spans="2:6">
      <c r="B330" s="1"/>
      <c r="C330" s="1"/>
      <c r="D330" s="1"/>
      <c r="E330" s="1"/>
      <c r="F330" s="1"/>
    </row>
    <row r="331" spans="2:6">
      <c r="B331" s="1"/>
      <c r="C331" s="1"/>
      <c r="D331" s="1"/>
      <c r="E331" s="1"/>
      <c r="F331" s="1"/>
    </row>
    <row r="332" spans="2:6">
      <c r="B332" s="1"/>
      <c r="C332" s="1"/>
      <c r="D332" s="1"/>
      <c r="E332" s="1"/>
      <c r="F332" s="1"/>
    </row>
  </sheetData>
  <mergeCells count="29">
    <mergeCell ref="E11:H11"/>
    <mergeCell ref="E6:H6"/>
    <mergeCell ref="E7:H7"/>
    <mergeCell ref="E8:H8"/>
    <mergeCell ref="E9:H9"/>
    <mergeCell ref="E10:H10"/>
    <mergeCell ref="E1:H1"/>
    <mergeCell ref="E2:H2"/>
    <mergeCell ref="E3:H3"/>
    <mergeCell ref="E4:H4"/>
    <mergeCell ref="E5:H5"/>
    <mergeCell ref="E18:H18"/>
    <mergeCell ref="E24:E26"/>
    <mergeCell ref="F24:F26"/>
    <mergeCell ref="A24:A26"/>
    <mergeCell ref="B24:B26"/>
    <mergeCell ref="C24:C26"/>
    <mergeCell ref="D24:D26"/>
    <mergeCell ref="E19:H19"/>
    <mergeCell ref="E20:H20"/>
    <mergeCell ref="G24:G26"/>
    <mergeCell ref="H24:H26"/>
    <mergeCell ref="A22:H22"/>
    <mergeCell ref="A23:H23"/>
    <mergeCell ref="E13:H13"/>
    <mergeCell ref="E14:H14"/>
    <mergeCell ref="E15:H15"/>
    <mergeCell ref="E16:H16"/>
    <mergeCell ref="E17:H17"/>
  </mergeCells>
  <pageMargins left="1.1023622047244095" right="0.78740157480314965" top="0.78740157480314965" bottom="0.78740157480314965" header="0.31496062992125984" footer="0.31496062992125984"/>
  <pageSetup paperSize="9" scale="42"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Прил.7 Вед 2025-2026</vt:lpstr>
      <vt:lpstr>'Прил.7 Вед 2025-2026'!Заголовки_для_печати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2024-03-22T05:36:31Z</dcterms:modified>
</cp:coreProperties>
</file>