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320" windowHeight="11910"/>
  </bookViews>
  <sheets>
    <sheet name="Прил.№8 Вед. 2018" sheetId="3" r:id="rId1"/>
  </sheets>
  <definedNames>
    <definedName name="_xlnm.Print_Titles" localSheetId="0">'Прил.№8 Вед. 2018'!$27:$27</definedName>
  </definedNames>
  <calcPr calcId="152511"/>
</workbook>
</file>

<file path=xl/calcChain.xml><?xml version="1.0" encoding="utf-8"?>
<calcChain xmlns="http://schemas.openxmlformats.org/spreadsheetml/2006/main">
  <c r="G109" i="3" l="1"/>
  <c r="G227" i="3" l="1"/>
  <c r="G225" i="3"/>
  <c r="G213" i="3"/>
  <c r="G209" i="3"/>
  <c r="G207" i="3"/>
  <c r="G197" i="3" s="1"/>
  <c r="G206" i="3"/>
  <c r="G198" i="3"/>
  <c r="G181" i="3"/>
  <c r="G168" i="3"/>
  <c r="G87" i="3" l="1"/>
  <c r="G80" i="3" l="1"/>
  <c r="G51" i="3"/>
  <c r="G47" i="3"/>
  <c r="G31" i="3"/>
  <c r="G38" i="3" l="1"/>
  <c r="G158" i="3" l="1"/>
  <c r="G124" i="3" l="1"/>
  <c r="G108" i="3" l="1"/>
  <c r="G43" i="3" l="1"/>
  <c r="G196" i="3" l="1"/>
  <c r="G111" i="3"/>
  <c r="G205" i="3" l="1"/>
  <c r="G187" i="3"/>
  <c r="G186" i="3"/>
  <c r="G194" i="3"/>
  <c r="G193" i="3"/>
  <c r="G120" i="3"/>
  <c r="G119" i="3" s="1"/>
  <c r="G115" i="3"/>
  <c r="G114" i="3"/>
  <c r="G30" i="3"/>
  <c r="G112" i="3" l="1"/>
  <c r="G127" i="3"/>
  <c r="G212" i="3"/>
  <c r="G218" i="3" l="1"/>
  <c r="G28" i="3"/>
  <c r="G242" i="3" l="1"/>
</calcChain>
</file>

<file path=xl/sharedStrings.xml><?xml version="1.0" encoding="utf-8"?>
<sst xmlns="http://schemas.openxmlformats.org/spreadsheetml/2006/main" count="1309" uniqueCount="390">
  <si>
    <t>к решению Совета Южского</t>
  </si>
  <si>
    <t>муниципального района</t>
  </si>
  <si>
    <t>"О бюджете Южского</t>
  </si>
  <si>
    <t>Наименование</t>
  </si>
  <si>
    <t>Раздел</t>
  </si>
  <si>
    <t>Подраздел</t>
  </si>
  <si>
    <t>Целевая статья</t>
  </si>
  <si>
    <t>Вид расходов</t>
  </si>
  <si>
    <t>1</t>
  </si>
  <si>
    <t>2</t>
  </si>
  <si>
    <t>3</t>
  </si>
  <si>
    <t>4</t>
  </si>
  <si>
    <t>5</t>
  </si>
  <si>
    <t>6</t>
  </si>
  <si>
    <t>035</t>
  </si>
  <si>
    <t>00</t>
  </si>
  <si>
    <t>00 0 00 00000</t>
  </si>
  <si>
    <t>000</t>
  </si>
  <si>
    <t>01</t>
  </si>
  <si>
    <t>02</t>
  </si>
  <si>
    <t>08 1 01 00190</t>
  </si>
  <si>
    <t>100</t>
  </si>
  <si>
    <t>04</t>
  </si>
  <si>
    <t>08 1 02 00170</t>
  </si>
  <si>
    <t>200</t>
  </si>
  <si>
    <t>Обеспечение деятельности Администрации Южского муниципального района, включая структурные подразделения имеющих статус юридического лица (Иные бюджетные ассигнования)</t>
  </si>
  <si>
    <t>800</t>
  </si>
  <si>
    <t>05</t>
  </si>
  <si>
    <t>11</t>
  </si>
  <si>
    <t>13</t>
  </si>
  <si>
    <t>02 2 01 20120</t>
  </si>
  <si>
    <t>06 1 01 20420</t>
  </si>
  <si>
    <t>07 5 01 60060</t>
  </si>
  <si>
    <t>600</t>
  </si>
  <si>
    <t>06</t>
  </si>
  <si>
    <t>02 8 01 60070</t>
  </si>
  <si>
    <t>08</t>
  </si>
  <si>
    <t>02 4 01 60010</t>
  </si>
  <si>
    <t>09</t>
  </si>
  <si>
    <t>12</t>
  </si>
  <si>
    <t>05 1 01 60030</t>
  </si>
  <si>
    <t>05 1 01 60050</t>
  </si>
  <si>
    <t>03</t>
  </si>
  <si>
    <t>02 7 01 20160</t>
  </si>
  <si>
    <t>Дополнительное образование детей в сфере культуры и искусства (Предоставление субсидий бюджетным, автономным учреждениям и иным некоммерческим организациям)</t>
  </si>
  <si>
    <t>07</t>
  </si>
  <si>
    <t>03 2 01 00140</t>
  </si>
  <si>
    <t>08 1 03 20540</t>
  </si>
  <si>
    <t>08 1 03 20560</t>
  </si>
  <si>
    <t>01 5 01 20060</t>
  </si>
  <si>
    <t>09 2 01 20680</t>
  </si>
  <si>
    <t>09 2 01 20700</t>
  </si>
  <si>
    <t>Библиотечное, библиографическое и информационное обслуживание пользователей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</si>
  <si>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03 1 01 00360</t>
  </si>
  <si>
    <t>Библиотечное, библиографическое и информационное обслуживание пользователей (Иные бюджетные ассигнования)</t>
  </si>
  <si>
    <t>Формирование, учет, изучение, обеспечение физического сохранения и безопасности фондов библиотеки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</si>
  <si>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03 1 01 00370</t>
  </si>
  <si>
    <t>03 1 02 S0340</t>
  </si>
  <si>
    <t>03 3 01 20200</t>
  </si>
  <si>
    <t>03 5 01 20230</t>
  </si>
  <si>
    <t>07 1 02 20460</t>
  </si>
  <si>
    <t>Повышение оперативности реагирования на заявления и сообщения о правонарушении и преступлении за счет сил правопорядка и технических средств контроля за ситуацией в общественных местах (Предоставление субсидий бюджетным, автономным учреждениям и иным некоммерческим организациям)</t>
  </si>
  <si>
    <t>10</t>
  </si>
  <si>
    <t>09 1 01 20660</t>
  </si>
  <si>
    <t>300</t>
  </si>
  <si>
    <t>036</t>
  </si>
  <si>
    <t>Председатель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</si>
  <si>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30 9 00 00350</t>
  </si>
  <si>
    <t>30 9 00 00200</t>
  </si>
  <si>
    <t>30 9 00 00210</t>
  </si>
  <si>
    <t>037</t>
  </si>
  <si>
    <t>039</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</si>
  <si>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</si>
  <si>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01 1 01 00020</t>
  </si>
  <si>
    <t>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(Иные бюджетные ассигнования)</t>
  </si>
  <si>
    <t>01 1 01 00030</t>
  </si>
  <si>
    <t>01 1 02 20010</t>
  </si>
  <si>
    <t>Содержание дошкольных 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</si>
  <si>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Обеспечение деятельности по организации питания в общеобразовательных организациях (Предоставление субсидий бюджетным, автономным учреждениям и иным некоммерческим организациям)</t>
  </si>
  <si>
    <t>01 2 02 00040</t>
  </si>
  <si>
    <t>01 2 02 20020</t>
  </si>
  <si>
    <t>Обеспечение содержания общеобразовательных организаций в соответствии с нормами пожарной безопасности (Предоставление субсидий бюджетным, автономным учреждениям и иным некоммерческим организациям)</t>
  </si>
  <si>
    <t>01 2 01 00050</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</si>
  <si>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t>
  </si>
  <si>
    <t>Организация предоставления дополнительного образования детям (Предоставление субсидий бюджетным, автономным учреждениям и иным некоммерческим организациям)</t>
  </si>
  <si>
    <t>01 3 01 00080</t>
  </si>
  <si>
    <t>02 2 01 20130</t>
  </si>
  <si>
    <t>07 1 01 20440</t>
  </si>
  <si>
    <t>01 6 01 20070</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</si>
  <si>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(Предоставление субсидий бюджетным, автономным учреждениям и иным некоммерческим организациям)</t>
  </si>
  <si>
    <t>01 4 01 S0190</t>
  </si>
  <si>
    <t>01 5 01 20050</t>
  </si>
  <si>
    <t>01 8 01 00090</t>
  </si>
  <si>
    <t>09 2 01 20670</t>
  </si>
  <si>
    <t>09 2 01 20690</t>
  </si>
  <si>
    <t>041</t>
  </si>
  <si>
    <t>05 2 01 20380</t>
  </si>
  <si>
    <t>043</t>
  </si>
  <si>
    <t>Обеспечение функционирования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</si>
  <si>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30 9 00 00220</t>
  </si>
  <si>
    <t>Обеспечение функционирования председателя Контрольно-счетного органа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</si>
  <si>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30 9 00 00230</t>
  </si>
  <si>
    <t>08 1 03 20550</t>
  </si>
  <si>
    <t>07 1 01 20430</t>
  </si>
  <si>
    <t>Код главного распор-ля</t>
  </si>
  <si>
    <t>Воспитание детей, подростков и молодежи на конкретных примерах исторической и культурной жизни на основе героических традиций России (Закупка товаров, работ и услуг для обеспечения государственных (муниципальных) нужд)</t>
  </si>
  <si>
    <t>Создание условий для психолого-педагогической, медицинской, правовой поддержки и реабилитации детей и подростков (Закупка товаров, работ и услуг для обеспечения государственных (муниципальных) нужд)</t>
  </si>
  <si>
    <t>Формирование общественного мнения, поддерживающего цели и задачи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</si>
  <si>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Библиотечное, библиографическое и информационное обслуживание пользователей (Закупка товаров, работ и услуг для обеспечения государственных (муниципальных) нужд)</t>
  </si>
  <si>
    <t>Формирование, учет, изучение, обеспечение физического сохранения и безопасности фондов библиотеки (Закупка товаров, работ и услуг для обеспечения государственных (муниципальных) нужд)</t>
  </si>
  <si>
    <t>Формирование библиотечного фонда отделов МКУК "Южская МЦБ" ориентированного на все категории пользователей и динамично развивающиеся запросы читателей, закупка литературы (Закупка товаров, работ и услуг для обеспечения государственных (муниципальных) нужд)</t>
  </si>
  <si>
    <t>Создание модельных библиотек (Закупка товаров, работ и услуг для обеспечения государственных (муниципальных) нужд)</t>
  </si>
  <si>
    <t>Обеспечение доступности услуг в сфере культуры для детей - инвалидов (Закупка товаров, работ и услуг для обеспечения государственных (муниципальных) нужд)</t>
  </si>
  <si>
    <t>Обеспечение содержания общеобразовательных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t>
  </si>
  <si>
    <t>Профессиональная переподготовка и повышение квалификации кадров работников учреждений образования, за исключением педагогических работников дошкольных и общеобразовательных организаций (Закупка товаров, работ и услуг для обеспечения государственных (муниципальных) нужд)</t>
  </si>
  <si>
    <t>Активизация работы с допризывной молодежью, повышение интереса к военно-прикладным видам спорта (Закупка товаров, работ и услуг для обеспечения государственных (муниципальных) нужд)</t>
  </si>
  <si>
    <t>Информационное сопровождение социальной интеграции инвалидов и других лиц с ограниченными возможностями (Закупка товаров, работ и услуг для обеспечения государственных (муниципальных) нужд)</t>
  </si>
  <si>
    <t>Реализация мер по повышению эффективности функционирования и координации деятельности учреждений района, входящих в систему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</si>
  <si>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Повышение уровня обеспечения системы профилактики безнадзорности и правонарушений несовершеннолетних (Закупка товаров, работ и услуг для обеспечения государственных (муниципальных) нужд)</t>
  </si>
  <si>
    <t>044</t>
  </si>
  <si>
    <t>Обеспечение доступности услуг в сфере культуры для детей - инвалидов (Предоставление субсидий бюджетным, автономным учреждениям и иным некоммерческим организациям)</t>
  </si>
  <si>
    <r>
      <t xml:space="preserve">Администрация Южского муниципального района </t>
    </r>
    <r>
      <rPr>
        <i/>
        <sz val="10"/>
        <color rgb="FF002060"/>
        <rFont val="Times New Roman"/>
        <family val="1"/>
        <charset val="204"/>
      </rPr>
      <t/>
    </r>
  </si>
  <si>
    <t>Организация повышения квалификации, дополнительного профессионального образования лиц, замещающих выборные муниципальные должности, и муниципальных служащих (Закупка товаров, работ и услуг для обеспечения государственных (муниципальных) нужд)</t>
  </si>
  <si>
    <t>Обеспечение сохранности объектов культурного наследия (Предоставление субсидий бюджетным, автономным учреждениям и иным некоммерческим организациям)</t>
  </si>
  <si>
    <t>Совет Южского муниципального района</t>
  </si>
  <si>
    <t xml:space="preserve">Обеспечение функционирования Совета Южского муниципального района (Закупка товаров, работ и услуг для обеспечения государственных (муниципальных) нужд) </t>
  </si>
  <si>
    <t xml:space="preserve">Обеспечение функционирования Совета Южского муниципального района (Иные бюджетные ассигнования) </t>
  </si>
  <si>
    <t xml:space="preserve">Обеспечение функционирования депутатов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</si>
  <si>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 xml:space="preserve">Финансовый отдел администрации Южского муниципального района </t>
  </si>
  <si>
    <r>
      <t xml:space="preserve">Отдел образования администрации Южского муниципального района  </t>
    </r>
    <r>
      <rPr>
        <i/>
        <sz val="10"/>
        <color rgb="FF002060"/>
        <rFont val="Times New Roman"/>
        <family val="1"/>
        <charset val="204"/>
      </rPr>
      <t/>
    </r>
  </si>
  <si>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(Предоставление субсидий бюджетным, автономным учреждениям и иным некоммерческим организациям) </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</si>
  <si>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(Иные бюджетные ассигнования) </t>
  </si>
  <si>
    <t xml:space="preserve">Финансовое обеспечение деятельности структурных подразделений (Закупка товаров, работ и услуг для обеспечения государственных (муниципальных) нужд) </t>
  </si>
  <si>
    <t xml:space="preserve">Финансовое обеспечение деятельности структурных подразделений (Иные бюджетные ассигнования) </t>
  </si>
  <si>
    <t xml:space="preserve">Комитет по управлению муниципальным имуществом администрации Южского муниципального района Ивановской области </t>
  </si>
  <si>
    <t xml:space="preserve">Контрольно-счетный орган Южского муниципального района </t>
  </si>
  <si>
    <t xml:space="preserve">Обеспечение функционирования Контрольно-счетного органа Южского муниципального района (Закупка товаров, работ и услуг для обеспечения государственных (муниципальных) нужд) </t>
  </si>
  <si>
    <r>
      <t>Управление жилищно-коммунального хозяйства Администрации Южского муниципального района</t>
    </r>
    <r>
      <rPr>
        <i/>
        <sz val="10"/>
        <color rgb="FF002060"/>
        <rFont val="Times New Roman"/>
        <family val="1"/>
        <charset val="204"/>
      </rPr>
      <t xml:space="preserve"> </t>
    </r>
  </si>
  <si>
    <t xml:space="preserve">Обеспечение улучшения организации дорожного движения  (Закупка товаров, работ и услуг для обеспечения государственных (муниципальных) нужд) </t>
  </si>
  <si>
    <t xml:space="preserve">Предоставление социальных выплат молодым семьям на приобретение (строительство) жилого помещения (Социальное обеспечение и иные выплаты населению) </t>
  </si>
  <si>
    <t>Всего</t>
  </si>
  <si>
    <t>Глава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</si>
  <si>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r>
      <t xml:space="preserve">Обеспечение деятельности Администрации Южского муниципального района, включая структурные подразделения имеющих статус юридического лица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r>
    <r>
      <rPr>
        <i/>
        <sz val="10"/>
        <color rgb="FF002060"/>
        <rFont val="Times New Roman"/>
        <family val="1"/>
        <charset val="204"/>
      </rPr>
      <t/>
    </r>
  </si>
  <si>
    <r>
      <t>Обеспечение деятельности Администрации Южского муниципального района, включая структурные подразделения имеющих статус юридического лица (Закупка товаров, работ и услуг для обеспечения государственных (муниципальных) нужд)</t>
    </r>
    <r>
      <rPr>
        <i/>
        <sz val="10"/>
        <color theme="1"/>
        <rFont val="Times New Roman"/>
        <family val="1"/>
        <charset val="204"/>
      </rPr>
      <t xml:space="preserve"> </t>
    </r>
  </si>
  <si>
    <t>Резервный фонд администрации Южского муниципального района (Иные бюджетные ассигнования)</t>
  </si>
  <si>
    <t>02 Ж 03 20150</t>
  </si>
  <si>
    <t xml:space="preserve">Организация и проведение событийных мероприятий на территории района  (Закупка товаров, работ и услуг для обеспечения государственных (муниципальных) нужд) </t>
  </si>
  <si>
    <t>03 Д 01 21520</t>
  </si>
  <si>
    <t>Активизация издательской деятельности музеев (Предоставление субсидий бюджетным, автономным учреждениям и иным некоммерческим организациям)</t>
  </si>
  <si>
    <t>03 Д 03 21190</t>
  </si>
  <si>
    <t>Проведение историко-культурной экспертизы выявленных объектов культурного наследия (Предоставление субсидий бюджетным, автономным учреждениям и иным некоммерческим организациям)</t>
  </si>
  <si>
    <t>03 Д 04 21220</t>
  </si>
  <si>
    <t>03 Д 04 21230</t>
  </si>
  <si>
    <t>Осуществление комплекса мер по внедрению энергосберегающих технологий в муниципальных учреждениях Южского муниципального района (Закупка товаров, работ и услуг для обеспечения государственных (муниципальных) нужд)</t>
  </si>
  <si>
    <t>Информирование населения о деятельности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</si>
  <si>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08 4 01 21180</t>
  </si>
  <si>
    <t>Изготовление полиграфии и сувенирной продукции, направленной на привлечение инвесторов и туристических организаций в Южский муниципальный район (Закупка товаров, работ и услуг для обеспечения государственных (муниципальных) нужд)</t>
  </si>
  <si>
    <t>08 4 01 21280</t>
  </si>
  <si>
    <t>Обеспечение работы официальных сайтов органов местного самоуправления Южского муниципального района (Закупка товаров, работ и услуг для обеспечения государственных (муниципальных) нужд)</t>
  </si>
  <si>
    <t>08 4 01 21420</t>
  </si>
  <si>
    <t>Переоснащение технического оборудования и программного обеспечения (Закупка товаров, работ и услуг для обеспечения государственных (муниципальных) нужд)</t>
  </si>
  <si>
    <t>08 4 03 20630</t>
  </si>
  <si>
    <t>Приобретение компьютерной техники (Закупка товаров, работ и услуг для обеспечения государственных (муниципальных) нужд)</t>
  </si>
  <si>
    <t>08 4 03 20650</t>
  </si>
  <si>
    <t>Изготовление и распространение буклетов, брошюр, памяток и листовок, плакатов и баннеров по профилактике терроризма и экстремизма (Закупка товаров, работ и услуг для обеспечения государственных (муниципальных) нужд)</t>
  </si>
  <si>
    <t>11 1 01 21620</t>
  </si>
  <si>
    <t>11 1 02 21630</t>
  </si>
  <si>
    <t xml:space="preserve">Приобретение учебно-материальной базы для учебно-консультационных пунктов Южского муниципального района  (Закупка товаров, работ и услуг для обеспечения государственных (муниципальных) нужд) </t>
  </si>
  <si>
    <t>02 Ж 01 21590</t>
  </si>
  <si>
    <t xml:space="preserve">Изготовление и распространение буклетов, брошюр, памяток и листовок, плакатов и баннеров в области гражданской обороны, защиты от чрезвычайных ситуаций природного и техногенного характера, обеспечения пожарной безопасности и безопасности на водных объектах  (Закупка товаров, работ и услуг для обеспечения государственных (муниципальных) нужд) </t>
  </si>
  <si>
    <t>02 Ж 01 21600</t>
  </si>
  <si>
    <t>Субсидирование части затрат субъектов малого и среднего предпринимательства, осуществляющих сельскохозяйственную деятельность, связанных с приобретением сельскохозяйственной техники и оборудования  (Иные бюджетные ассигнования)</t>
  </si>
  <si>
    <t>Субсидирование части затрат субъектов малого и среднего предпринимательства и организаций, образующих инфраструктуру поддержки субъектов малого и среднего предпринимательства в сфере образования  (Иные бюджетные ассигнования)</t>
  </si>
  <si>
    <t xml:space="preserve">Субсидирование части затрат субъектов малого и среднего предпринимательства по аренде выставочных площадей для участия в выставочно-ярморочных мероприятиях  (Иные бюджетные ассигнования) </t>
  </si>
  <si>
    <t>05 1 01 60110</t>
  </si>
  <si>
    <t>Субсидирование части затрат субъектов малого и среднего предпринимательства, связанных с оплатой услуг по сертификации  (Иные бюджетные ассигнования)</t>
  </si>
  <si>
    <t>05 1 01 60120</t>
  </si>
  <si>
    <t>Укрепление материально-технической базы (Предоставление субсидий бюджетным, автономным учреждениям и иным некоммерческим организациям)</t>
  </si>
  <si>
    <t>03 Д 03 21540</t>
  </si>
  <si>
    <t>Обучение лиц,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(Закупка товаров, работ и услуг для обеспечения государственных (муниципальных) нужд)</t>
  </si>
  <si>
    <t>Повышение квалификации сотрудников, ведущих кадровую работу в части разработки и внедрения современных методов кадровой работы (Закупка товаров, работ и услуг для обеспечения государственных (муниципальных) нужд)</t>
  </si>
  <si>
    <t>Развитие кадрового потенциала не муниципальных служащих (Закупка товаров, работ и услуг для обеспечения государственных (муниципальных) нужд)</t>
  </si>
  <si>
    <t>08 1 03 20600</t>
  </si>
  <si>
    <t xml:space="preserve">Проведение муниципальных творческих конкурсов.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</si>
  <si>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04 2 02 20290</t>
  </si>
  <si>
    <t>Организация и проведение мероприятий по работе с детьми и молодежью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</si>
  <si>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04 8 01 00380</t>
  </si>
  <si>
    <t>Организация и проведение мероприятий по работе с детьми и молодежью (Закупка товаров, работ и услуг для обеспечения государственных (муниципальных) нужд)</t>
  </si>
  <si>
    <t>Организация и проведение мероприятий по работе с детьми и молодежью  (Иные бюджетные ассигнования)</t>
  </si>
  <si>
    <t>Организация досуга молодых семей  (Закупка товаров, работ и услуг для обеспечения государственных (муниципальных) нужд)</t>
  </si>
  <si>
    <t>04 8 01 20310</t>
  </si>
  <si>
    <t>Развитие системы отдыха молодых семей (Закупка товаров, работ и услуг для обеспечения государственных (муниципальных) нужд)</t>
  </si>
  <si>
    <t>04 8 01 20320</t>
  </si>
  <si>
    <t xml:space="preserve">Организация и проведение мероприятий среди молодежи (Закупка товаров, работ и услуг для обеспечения государственных (муниципальных) нужд) </t>
  </si>
  <si>
    <t>04 8 01 20340</t>
  </si>
  <si>
    <t xml:space="preserve">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</si>
  <si>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04 4 02 20330</t>
  </si>
  <si>
    <t xml:space="preserve">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</si>
  <si>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r>
      <t>Создание условий для инклюзивного образования детей дошкольного возраста в образовательных организациях (Предоставление субсидий бюджетным, автономным учреждениям и иным некоммерческим организациям)</t>
    </r>
    <r>
      <rPr>
        <i/>
        <sz val="10"/>
        <color theme="1"/>
        <rFont val="Times New Roman"/>
        <family val="1"/>
        <charset val="204"/>
      </rPr>
      <t xml:space="preserve"> </t>
    </r>
  </si>
  <si>
    <t xml:space="preserve">Содержание дошкольных образовательных организаций в соответствии с нормами пожарной безопасности (Закупка товаров, работ и услуг для обеспечения государственных (муниципальных) нужд) </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</si>
  <si>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</si>
  <si>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(Закупка товаров, работ и услуг для обеспечения государственных (муниципальных) нужд) </t>
  </si>
  <si>
    <t xml:space="preserve">Организация работы лагеря с дневным пребыванием детей "Подросток" (Закупка товаров, работ и услуг для обеспечения государственных (муниципальных) нужд)  </t>
  </si>
  <si>
    <t xml:space="preserve">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(Закупка товаров, работ и услуг для обеспечения государственных (муниципальных) нужд) </t>
  </si>
  <si>
    <t>Проведение мероприятий с обучающимися образовательных организаций, направленных на развитие одаренности детей.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</si>
  <si>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04 2 02 20280</t>
  </si>
  <si>
    <t xml:space="preserve">Развитие чувства патриотизма, любви к родному краю, гордости за историческое наследие и настоящее России (Закупка товаров, работ и услуг для обеспечения государственных (муниципальных) нужд) </t>
  </si>
  <si>
    <t>04 2 02 20300</t>
  </si>
  <si>
    <t>Поддержка талантливой молодежи, участие сборных молодежных команд района в областных, региональных и Российских турнирах, соревнованиях (Закупка товаров, работ и услуг для обеспечения государственных (муниципальных) нужд)</t>
  </si>
  <si>
    <t>04 8 01 20350</t>
  </si>
  <si>
    <t>Финансовое обеспечение деятельности структурных подразделений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</si>
  <si>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Организация профилактики детского дорожно-транспортного травматизма  (Закупка товаров, работ и услуг для обеспечения государственных (муниципальных) нужд) </t>
  </si>
  <si>
    <t>02 2 01 21640</t>
  </si>
  <si>
    <t>Устранение социальной разобщенности инвалидов и граждан, не являющихся инвалидами  (Закупка товаров, работ и услуг для обеспечения государственных (муниципальных) нужд)</t>
  </si>
  <si>
    <t xml:space="preserve">Организация проведения кадастровых работ и государственного кадастрового учета земельных участков (Закупка товаров, работ и услуг для обеспечения государственных (муниципальных) нужд) </t>
  </si>
  <si>
    <t xml:space="preserve">Проведение комплексных кадастровых работ  (Закупка товаров, работ и услуг для обеспечения государственных (муниципальных) нужд) </t>
  </si>
  <si>
    <t>05 2 01 21580</t>
  </si>
  <si>
    <t>Оценка недвижимости, признание прав и регулирование отношений по муниципальной собственности (Закупка товаров, работ и услуг для обеспечения государственных (муниципальных) нужд)</t>
  </si>
  <si>
    <t>Изготовление технических планов и технических паспортов в отношении объектов капитального строительства (Закупка товаров, работ и услуг для обеспечения государственных (муниципальных) нужд)</t>
  </si>
  <si>
    <t>05 3 01 21730</t>
  </si>
  <si>
    <t>05 4 01 21700</t>
  </si>
  <si>
    <t>05 4 01 21710</t>
  </si>
  <si>
    <t>Субсидии муниципальному унитарному предприятию на возмещение затрат по содержанию плотины на р.Пионерка (оз.Вазаль) (Иные бюджетные ассигнования)</t>
  </si>
  <si>
    <t xml:space="preserve">Предоставление субсидий на 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 (Иные бюджетные ассигнования) </t>
  </si>
  <si>
    <t>02 Д 05 21680</t>
  </si>
  <si>
    <t xml:space="preserve">Содержание и ремонт нецентрализованных источников водоснабжения  (Закупка товаров, работ и услуг для обеспечения государственных (муниципальных) нужд) </t>
  </si>
  <si>
    <t>02 Д 03 21480</t>
  </si>
  <si>
    <t xml:space="preserve">Рекультивация Южской городской свалки (Закупка товаров, работ и услуг для обеспечения государственных (муниципальных) нужд)   </t>
  </si>
  <si>
    <t>02 И 01 21670</t>
  </si>
  <si>
    <t>12 1 01 L0200</t>
  </si>
  <si>
    <t xml:space="preserve">Предоставление гражданам субсидий для оплаты первоначального взноса при получении ипотечного жилищного кредита и субсидий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</si>
  <si>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03 4 01 20220</t>
  </si>
  <si>
    <t xml:space="preserve">03 7 01 21550 </t>
  </si>
  <si>
    <t>01 4 01 20040</t>
  </si>
  <si>
    <t>Обеспечение сохранности зданий учреждений в сфере культуры (Предоставление субсидий бюджетным, автономным учреждениям и иным некоммерческим организациям)</t>
  </si>
  <si>
    <t xml:space="preserve">Организация и проведение противопожарных мероприятий (Закупка товаров, работ и услуг для обеспечения государственных (муниципальных) нужд) </t>
  </si>
  <si>
    <t xml:space="preserve">Оплата услуг по заполнению формы федерального статистического наблюдения № 1-жилфонд "Сведения о жилищном фонде" (Закупка товаров, работ и услуг для обеспечения государственных (муниципальных) нужд) </t>
  </si>
  <si>
    <t>Осуществление комплекса мер по внедрению энергосберегающих технологий в муниципальных учреждениях Южского муниципального района (Предоставление субсидий бюджетным, автономным учреждениям и иным некоммерческим организациям)</t>
  </si>
  <si>
    <t>Осуществление отдельных государственных полномочий в сфере административных правонарушений (Закупка товаров, работ и услуг для обеспечения государственных (муниципальных) нужд)</t>
  </si>
  <si>
    <t>08 1 04 80350</t>
  </si>
  <si>
    <t xml:space="preserve">Осуществление полномочий по созданию и организации деятельности комиссий по делам несовершеннолетних и защите их прав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</si>
  <si>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08 1 04 80360</t>
  </si>
  <si>
    <t>Осуществление полномочий по созданию и организации деятельности комиссий по делам несовершеннолетних и защите их прав (Закупка товаров, работ и услуг для обеспечения государственных (муниципальных) нужд)</t>
  </si>
  <si>
    <t>01 1 01 80170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</si>
  <si>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(Закупка товаров, работ и услуг для обеспечения государственных (муниципальных) нужд)</t>
  </si>
  <si>
    <t>01 1 03 80100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</si>
  <si>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муниципальных дошкольных образовательных организациях и детьми, нуждающимися в длительном лечении, в муниципальных дошкольных образовательных организациях, осуществляющих оздоровление (Предоставление субсидий бюджетным, автономным учреждениям и иным некоммерческим организациям)</t>
  </si>
  <si>
    <t>01 2 01 80150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</si>
  <si>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(Закупка товаров, работ и услуг для обеспечения государственных (муниципальных) нужд) </t>
  </si>
  <si>
    <t>01 4 01 80190</t>
  </si>
  <si>
    <t xml:space="preserve">Софинансирование расходов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 </t>
  </si>
  <si>
    <t>Осуществление переданных государственных полномочий по организации двухразового питания в лагерях дневного пребывания детей-сирот и детей, находящихся в трудной жизненной ситуации (Закупка товаров, работ и услуг для обеспечения государственных (муниципальных) нужд)</t>
  </si>
  <si>
    <t>01 4 02 80200</t>
  </si>
  <si>
    <t>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 (Социальное обеспечение и иные выплаты населению)</t>
  </si>
  <si>
    <t>01 1 03 80110</t>
  </si>
  <si>
    <t>Реализация комплекса мер, направленных на предупреждение распространения экстремизма, устранения межнационального и межконфессионального несогласия (Закупка товаров, работ и услуг для обеспечения государственных (муниципальных) нужд)</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</si>
  <si>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отлову и содержанию безнадзорных животных (Закупка товаров, работ и услуг для обеспечения государственных (муниципальных) нужд)</t>
  </si>
  <si>
    <t>31 9 00 80370</t>
  </si>
  <si>
    <t>Проведение спортивно-оздоровительных и спортивно-массовых мероприятий среди населения района (Закупка товаров, работ и услуг для обеспечения государственных (муниципальных) нужд)</t>
  </si>
  <si>
    <t xml:space="preserve">Подготовка проектов внесения изменений в Правила землепользования и застройки сельских поселений Южского муниципального района (Закупка товаров, работ и услуг для обеспечения государственных (муниципальных) нужд) </t>
  </si>
  <si>
    <r>
      <t xml:space="preserve">Подготовка проектов внесения изменений в генеральные планы сельских поселений Южского муниципального района (Закупка товаров, работ и услуг для обеспечения государственных (муниципальных) нужд) </t>
    </r>
    <r>
      <rPr>
        <i/>
        <sz val="14"/>
        <rFont val="Times New Roman"/>
        <family val="1"/>
        <charset val="204"/>
      </rPr>
      <t xml:space="preserve"> </t>
    </r>
  </si>
  <si>
    <t>04 4 02 21760</t>
  </si>
  <si>
    <t>05 3 01 21770</t>
  </si>
  <si>
    <t>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(Предоставление субсидий бюджетным, автономным учреждениям и иным некоммерческим организациям)</t>
  </si>
  <si>
    <t xml:space="preserve">Обслуживание контрольных устройств для непрерывной регистрации пройденного пути и скорости движения, времени работы и отдыха водителей (тахографами), аппаратуры спутниковой навигации ГЛОНАСС (Закупка товаров, работ и услуг для обеспечения государственных (муниципальных) нужд)  </t>
  </si>
  <si>
    <t>Предоставление за счет средств бюджета Южского муниципального района субсидий на оказание финансовой поддержки социально-ориентированным некоммерческим организациям, не являющимся государственными (муниципальными) учреждениями (Предоставление субсидий бюджетным, автономным учреждениям и иным некоммерческим организациям)</t>
  </si>
  <si>
    <t>Организация и проведение мероприятий среди молодежи (Иные бюджетные ассигнования)</t>
  </si>
  <si>
    <t>Проведение муниципальных творческих конкурсов. Обеспечение участия в международных, всероссийских, региональных конкурсах, фестивалях, выставках (Предоставление субсидий бюджетным, автономным учреждениям и иным некоммерческим организациям)</t>
  </si>
  <si>
    <t xml:space="preserve">Обеспечение дорожной деятельности в Южском муниципальном районе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</si>
  <si>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в сельских поселениях (Закупка товаров, работ и услуг для обеспечения государственных (муниципальных) нужд) </t>
  </si>
  <si>
    <t xml:space="preserve">Капитальный ремонт и ремонт автомобильных дорог общего пользования местного значения Южского муниципального района (Закупка товаров, работ и услуг для обеспечения государственных (муниципальных) нужд)  </t>
  </si>
  <si>
    <t>02 1 03 21780</t>
  </si>
  <si>
    <t>02 1 03 21790</t>
  </si>
  <si>
    <t>02 1 03 21800</t>
  </si>
  <si>
    <t>02 1 03 21810</t>
  </si>
  <si>
    <t>02 И 01 21820</t>
  </si>
  <si>
    <t xml:space="preserve">Участие в организации деятельности по сбору (в том числе раздельному сбору) и транспортированию твердых коммунальных отходов  (Закупка товаров, работ и услуг для обеспечения государственных (муниципальных) нужд) </t>
  </si>
  <si>
    <t xml:space="preserve">Организация ритуальных услуг и содержание мест захоронения (Закупка товаров, работ и услуг для обеспечения государственных (муниципальных) нужд) </t>
  </si>
  <si>
    <t xml:space="preserve">Обеспечение дорожной деятельности в сельских поселениях Южского муниципального района  (Закупка товаров, работ и услуг для обеспечения государственных (муниципальных) нужд) </t>
  </si>
  <si>
    <t>Проведение спортивно-оздоровительных и спортивно-массовых мероприятий среди детей и подростков (Предоставление субсидий бюджетным, автономным учреждениям и иным некоммерческим организациям)</t>
  </si>
  <si>
    <t>Обеспечение функционирования Совета Южского муниципального района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</si>
  <si>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питания обучающихся из многодетных семей в муниципальных общеобразовательных организациях Южского муниципального района (Закупка товаров, работ и услуг для обеспечения государственных (муниципальных) нужд)</t>
  </si>
  <si>
    <r>
      <t>Организация питания обучающихся из многодетных семей в муниципальных общеобразовательных организациях Южского муниципального района (Предоставление субсидий бюджетным, автономным учреждениям и иным некоммерческим организациям)</t>
    </r>
    <r>
      <rPr>
        <i/>
        <sz val="10"/>
        <color theme="1"/>
        <rFont val="Times New Roman"/>
        <family val="1"/>
        <charset val="204"/>
      </rPr>
      <t/>
    </r>
  </si>
  <si>
    <r>
      <t>Расходы по организации отдыха детей в каникулярное время в части организации двухразового питания в лагерях дневного пребывания (Предоставление субсидий бюджетным, автономным учреждениям и иным некоммерческим организациям)</t>
    </r>
    <r>
      <rPr>
        <i/>
        <sz val="10"/>
        <color rgb="FF002060"/>
        <rFont val="Times New Roman"/>
        <family val="1"/>
        <charset val="204"/>
      </rPr>
      <t xml:space="preserve"> </t>
    </r>
  </si>
  <si>
    <t>на 2018 год и на плановый</t>
  </si>
  <si>
    <t>период 2019 и 2020 годов"</t>
  </si>
  <si>
    <t>Ведомственная структура расходов бюджета Южского муниципального района на 2018 год</t>
  </si>
  <si>
    <t>01 1 03 80090</t>
  </si>
  <si>
    <t>Осуществление переданных органам местного самоуправления государственных полномочий Ивановской области по присмотру и уходу за  детьми-сиротами и детьми, оставшимися без попечения родителей, детьми-инвалидами в дошкольных группах муниципальных  общеобразовательных организаций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</si>
  <si>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</si>
  <si>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</si>
  <si>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 xml:space="preserve">Финансовое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</si>
  <si>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01 2 02 21650</t>
  </si>
  <si>
    <t>01 9 01 S2700</t>
  </si>
  <si>
    <t xml:space="preserve">Софинансирование расходов на организацию целевой подготовки педагогов для работы в муниципальных образовательных организациях Южского муниципального района Ивановской области  (Закупка товаров, работ и услуг для обеспечения государственных (муниципальных) нужд) </t>
  </si>
  <si>
    <t xml:space="preserve">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(Предоставление субсидий бюджетным, автономным учреждениям и иным некоммерческим организациям) </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</si>
  <si>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(Закупка товаров, работ и услуг для обеспечения государственных (муниципальных) нужд)</t>
  </si>
  <si>
    <t>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</si>
  <si>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02 Д 01 21450</t>
  </si>
  <si>
    <t xml:space="preserve">Софинансирование на разработку ПСД по объекту "Распределительный газопровод д. Глушицы, д. Пустынь, с. Новоклязьминское Новоклязьминского сельского поселения"  (Закупка товаров, работ и услуг для обеспечения государственных (муниципальных) нужд) </t>
  </si>
  <si>
    <t>02 Д 01 21460</t>
  </si>
  <si>
    <t xml:space="preserve">Софинансирование на разработку ПСД по объекту "Распределительный газопровод с. Хотимль, д. Емельяново, д. Домнино, д. Травино, д. Кишариха Хотимльского сельского поселения"  (Закупка товаров, работ и услуг для обеспечения государственных (муниципальных) нужд) </t>
  </si>
  <si>
    <t xml:space="preserve">05 </t>
  </si>
  <si>
    <t>02 Д 03 10010</t>
  </si>
  <si>
    <t>500</t>
  </si>
  <si>
    <r>
      <t xml:space="preserve">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(Межбюджетные трансферты) </t>
    </r>
    <r>
      <rPr>
        <i/>
        <sz val="10"/>
        <color rgb="FF002060"/>
        <rFont val="Times New Roman"/>
        <family val="1"/>
        <charset val="204"/>
      </rPr>
      <t xml:space="preserve"> </t>
    </r>
  </si>
  <si>
    <t>02 Д 03 21490</t>
  </si>
  <si>
    <t xml:space="preserve">Разработка ПСД "Строительство резервной артскважины в с. Мугреевский"  (Закупка товаров, работ и услуг для обеспечения государственных (муниципальных) нужд) </t>
  </si>
  <si>
    <t>02 Д 03 21940</t>
  </si>
  <si>
    <t xml:space="preserve">Поставка электрической энергии на объекты системы водоснабжения в границах сельских поселений (Закупка товаров, работ и услуг для обеспечения государственных (муниципальных) нужд)  </t>
  </si>
  <si>
    <t>02 Д 07 21750</t>
  </si>
  <si>
    <t xml:space="preserve">Перечисление взносов за капитальный ремонт муниципальных жилых помещений (Закупка товаров, работ и услуг для обеспечения государственных (муниципальных) нужд) </t>
  </si>
  <si>
    <t>02 Ж 01 21840</t>
  </si>
  <si>
    <t xml:space="preserve">Организация лодочной переправы на период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</si>
  <si>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02 Ж 01 21850</t>
  </si>
  <si>
    <t xml:space="preserve">Мероприятия по предупреждению и устранению последствий весеннего половодья в сельских поселениях Южского муниципального района (Закупка товаров, работ и услуг для обеспечения государственных (муниципальных) нужд)  </t>
  </si>
  <si>
    <t>03 1 02 80340</t>
  </si>
  <si>
    <t xml:space="preserve">Софинансирование расходов,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 </t>
  </si>
  <si>
    <t>03 2 02 81430</t>
  </si>
  <si>
    <t>Софинансирование расходов,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</si>
  <si>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03 2 02 S1430</t>
  </si>
  <si>
    <t xml:space="preserve">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 </t>
  </si>
  <si>
    <t>03 3 01 R5191</t>
  </si>
  <si>
    <t>Комплектование книжных фондов библиотек муниципальных образований (Закупка товаров, работ и услуг для обеспечения государственных (муниципальных) нужд)</t>
  </si>
  <si>
    <t>03 7 01 S1980</t>
  </si>
  <si>
    <t xml:space="preserve">Укрепление материально-технической базы учреждений культуры Южского муниципального района (Закупка товаров, работ и услуг для обеспечения государственных (муниципальных) нужд) </t>
  </si>
  <si>
    <t>08 2 01 S2910</t>
  </si>
  <si>
    <t xml:space="preserve">Расходы по обеспечению функционирования многофункциональных центров предоставления государственных и муниципальных услуг  (Предоставление субсидий бюджетным, автономным учреждениям и иным некоммерческим организациям) </t>
  </si>
  <si>
    <t>13 1 01 21990</t>
  </si>
  <si>
    <t xml:space="preserve">Проведение специальной оценки условий труда  (Закупка товаров, работ и услуг для обеспечения государственных (муниципальных) нужд) </t>
  </si>
  <si>
    <t>13 1 01 22010</t>
  </si>
  <si>
    <t xml:space="preserve">Проведение обязательных предварительных и периодических медицинских осмотров работников  (Закупка товаров, работ и услуг для обеспечения государственных (муниципальных) нужд) </t>
  </si>
  <si>
    <t>Проведение обязательных предварительных и периодических медицинских осмотров работников   (Предоставление субсидий бюджетным, автономным учреждениям и иным некоммерческим организациям)</t>
  </si>
  <si>
    <t>31 9 00 00240</t>
  </si>
  <si>
    <t xml:space="preserve">Содержание и обслуживание казны (Закупка товаров, работ и услуг для обеспечения государственных (муниципальных) нужд) </t>
  </si>
  <si>
    <t>31 9 00 10050</t>
  </si>
  <si>
    <t xml:space="preserve">Иные межбюджетные трансферты из бюджета Южского муниципального района бюджетам сельских поселений на исполнение части полномочий по решению вопросов местного значения, предусмотренных пунктами 4, 6, 22, 26, 31, 33.1, 33.2, 38 части 1 статьи 14 Федерального закона от 06.10.2003 № 131-ФЗ "Об общих принципах организации местного самоуправления в Российской Федерации" (Межбюджетные трансферты) </t>
  </si>
  <si>
    <t>31 9 00 10060</t>
  </si>
  <si>
    <t xml:space="preserve">Мероприятия по обеспечению безопасности людей на водных объектах, охране их жизни и здоровья (Межбюджетные трансферты)  </t>
  </si>
  <si>
    <t>31 9 00 21930</t>
  </si>
  <si>
    <t>Организация и проведение конкурса на право заключения концессионного соглашения, подготовку конкурсной документации (Закупка товаров, работ и услуг для обеспечения государственных (муниципальных) нужд)</t>
  </si>
  <si>
    <t>31 9 00 51200</t>
  </si>
  <si>
    <t xml:space="preserve">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(Межбюджетные трансферты)  </t>
  </si>
  <si>
    <t>31 9 00 66130</t>
  </si>
  <si>
    <t xml:space="preserve">Организация дополнительного пенсионного обеспечения отдельных категорий граждан  (Социальное обеспечение и иные выплаты населению) </t>
  </si>
  <si>
    <t>31 9 00 90040</t>
  </si>
  <si>
    <t>Исполнение судебных актов, оплата судебных издержек по ним (Иные бюджетные ассигнования)</t>
  </si>
  <si>
    <t>31 9 00 S1950</t>
  </si>
  <si>
    <t>31 9 00 82400</t>
  </si>
  <si>
    <t>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организации проведения мероприятий по содержанию сибиреязвенных скотомогильников  (Закупка товаров, работ и услуг для обеспечения государственных (муниципальных) нужд)</t>
  </si>
  <si>
    <t>31 9 00 R0971</t>
  </si>
  <si>
    <t>Создание в общеобразовательных организациях, расположенных в сельской местности, условий для занятий физической культурой и спортом в 2018 году (Закупка товаров, работ и услуг для обеспечения государственных (муниципальных) нужд)</t>
  </si>
  <si>
    <t>01 3 02 22030</t>
  </si>
  <si>
    <t>31 9 00 00420</t>
  </si>
  <si>
    <t>Средства на доведение заработной платы до средней по Ивановской области по отдельным категориям работников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</si>
  <si>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Сумма, руб.</t>
  </si>
  <si>
    <t>Обеспечение содержания учреждений дополнительного образования детей в соответствии с нормами пожарной безопасности (Предоставление субсидий бюджетным, автономным учреждениям и иным некоммерческим организациям)</t>
  </si>
  <si>
    <t>Поддержка талантливой молодежи, участие сборных молодежных команд района в областных, региональных и Российских турнирах, соревнованиях (Предоставление субсидий бюджетным, автономным учреждениям и иным некоммерческим организациям)</t>
  </si>
  <si>
    <t>06 1 02 22060</t>
  </si>
  <si>
    <t>12 2 01 S0280</t>
  </si>
  <si>
    <t>Проведение энергоаудита Комитета по управлению муниципальным имуществом администрации Южского муниципального района Ивановской области (Закупка товаров, работ и услуг для обеспечения государственных (муниципальных) нужд)</t>
  </si>
  <si>
    <t>03 7 01 81980</t>
  </si>
  <si>
    <t>31 9 00 L0971</t>
  </si>
  <si>
    <t>31 9 00 81950</t>
  </si>
  <si>
    <t>Расходы на укрепление материально-технической базы муниципальных образовательных организаций Ивановской области(Закупка товаров, работ и услуг для обеспечения государственных (муниципальных) нужд)</t>
  </si>
  <si>
    <t>01 3 01 S1420</t>
  </si>
  <si>
    <t>01 3 01 81420</t>
  </si>
  <si>
    <t>Укрепление материально-технической базы муниципальных учреждений культуры Ивановской области (Закупка товаров, работ и услуг для обеспечения государственных (муниципальных) нужд)</t>
  </si>
  <si>
    <t xml:space="preserve">Укрепление материально-технической базы муниципальных образовательных организаций Ивановской области  (Закупка товаров, работ и услуг для обеспечения государственных (муниципальных) нужд) </t>
  </si>
  <si>
    <t>Софинансирование расходов,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(Предоставление субсидий бюджетным, автономным учреждениям и иным некоммерческим организациям)</t>
  </si>
  <si>
    <t>Организация и проведение событийных мероприятий на территории района  (Предоставление субсидий бюджетным, автономным учреждениям и иным некоммерческим организациям)</t>
  </si>
  <si>
    <t>от 22.12.2017 № 131</t>
  </si>
  <si>
    <t>"О внесении изменений и дополнений</t>
  </si>
  <si>
    <t xml:space="preserve">в решение Совета Южского </t>
  </si>
  <si>
    <t>от 22.12.2017 № 131 "О бюджете</t>
  </si>
  <si>
    <t>Южского муниципального района</t>
  </si>
  <si>
    <t>период 2019 и 2020 годов""</t>
  </si>
  <si>
    <t>"Приложение № 8</t>
  </si>
  <si>
    <t>04 2 02 21910</t>
  </si>
  <si>
    <t>Организация и проведение мероприятий по военно-патриотическому движению "Юнармия" (Закупка товаров, работ и услуг для обеспечения государственных (муниципальных) нужд)</t>
  </si>
  <si>
    <t>Погашение кредиторской задолженности 2017 года (Закупка товаров, работ и услуг для обеспечения государственных (муниципальных) нужд)</t>
  </si>
  <si>
    <t>31 9 00 22090</t>
  </si>
  <si>
    <t>01 2 03 22020</t>
  </si>
  <si>
    <t xml:space="preserve">Проведение экспертизы проектно-сметной документации на капитальный ремонт помещений муниципального казённого дошкольного образовательного учреждения Мугреевский детский сад для размещения муниципального казённого общеобразовательного учреждения средняя общеобразовательная школа с. Мугреевский (Закупка товаров, работ и услуг для обеспечения государственных (муниципальных) нужд)  </t>
  </si>
  <si>
    <t>"</t>
  </si>
  <si>
    <t>Приложение № 5</t>
  </si>
  <si>
    <t>12 1 01 R0200</t>
  </si>
  <si>
    <t xml:space="preserve">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(в том числе рефинансированному) (Социальное обеспечение и иные выплаты населению) </t>
  </si>
  <si>
    <t>12 2 01 S3100</t>
  </si>
  <si>
    <t>от 19.01.2018 № 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</si>
</sst>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4"/>
      <name val="Times New Roman"/>
      <family val="1"/>
      <charset val="204"/>
    </font>
    <font>
      <b/>
      <sz val="14"/>
      <name val="Times New Roman"/>
      <family val="1"/>
      <charset val="204"/>
    </font>
    <font>
      <i/>
      <sz val="10"/>
      <color rgb="FF002060"/>
      <name val="Times New Roman"/>
      <family val="1"/>
      <charset val="204"/>
    </font>
    <font>
      <sz val="14"/>
      <color theme="1"/>
      <name val="Times New Roman"/>
      <family val="1"/>
      <charset val="204"/>
    </font>
    <font>
      <i/>
      <sz val="10"/>
      <color theme="1"/>
      <name val="Times New Roman"/>
      <family val="1"/>
      <charset val="204"/>
    </font>
    <font>
      <i/>
      <sz val="14"/>
      <name val="Times New Roman"/>
      <family val="1"/>
      <charset val="204"/>
    </font>
    <font>
      <u/>
      <sz val="14"/>
      <name val="Times New Roman"/>
      <family val="1"/>
      <charset val="204"/>
    </font>
  </fonts>
  <fills count="5">
    <fill>
      <patternFill patternType="none"/>
    </fill>
    <fill>
      <patternFill patternType="gray125"/>
    </fill>
    <fill>
      <patternFill patternType="solid">
        <fgColor theme="2" tint="-9.9978637043366805E-2"/>
        <bgColor indexed="64"/>
      </patternFill>
    </fill>
    <fill>
      <patternFill patternType="solid">
        <fgColor rgb="FFFFFFFF"/>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59">
    <xf numFmtId="0" fontId="0" fillId="0" borderId="0" xfId="0"/>
    <xf numFmtId="2" fontId="1" fillId="0" borderId="1" xfId="0" applyNumberFormat="1" applyFont="1" applyBorder="1" applyAlignment="1">
      <alignment horizontal="justify" vertical="top" wrapText="1"/>
    </xf>
    <xf numFmtId="0" fontId="1" fillId="0" borderId="0" xfId="0" applyFont="1"/>
    <xf numFmtId="49" fontId="1" fillId="0" borderId="0" xfId="0" applyNumberFormat="1" applyFont="1" applyAlignment="1">
      <alignment horizontal="center" vertical="center"/>
    </xf>
    <xf numFmtId="0" fontId="1" fillId="0" borderId="0" xfId="0" applyFont="1" applyAlignment="1">
      <alignment horizontal="center"/>
    </xf>
    <xf numFmtId="49" fontId="2" fillId="2"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0" applyNumberFormat="1" applyFont="1" applyBorder="1" applyAlignment="1">
      <alignment horizontal="justify" vertical="top" wrapText="1"/>
    </xf>
    <xf numFmtId="0" fontId="2" fillId="0" borderId="0" xfId="0" applyFont="1"/>
    <xf numFmtId="49" fontId="2" fillId="2" borderId="1" xfId="0" applyNumberFormat="1" applyFont="1" applyFill="1" applyBorder="1" applyAlignment="1">
      <alignment horizontal="center" vertical="center"/>
    </xf>
    <xf numFmtId="0" fontId="1" fillId="0" borderId="0" xfId="0" applyFont="1" applyAlignment="1">
      <alignment vertical="center"/>
    </xf>
    <xf numFmtId="164" fontId="2" fillId="0" borderId="0" xfId="0" applyNumberFormat="1" applyFont="1"/>
    <xf numFmtId="49" fontId="2" fillId="0" borderId="0" xfId="0" applyNumberFormat="1" applyFont="1" applyFill="1" applyBorder="1" applyAlignment="1">
      <alignment horizontal="justify" vertical="top" wrapText="1"/>
    </xf>
    <xf numFmtId="0" fontId="2" fillId="0" borderId="0" xfId="0" applyFont="1" applyFill="1" applyBorder="1"/>
    <xf numFmtId="49" fontId="2" fillId="2" borderId="1" xfId="0" applyNumberFormat="1" applyFont="1" applyFill="1" applyBorder="1" applyAlignment="1">
      <alignment horizontal="justify" vertical="center" wrapText="1"/>
    </xf>
    <xf numFmtId="0" fontId="2" fillId="0" borderId="0" xfId="0" applyFont="1" applyAlignment="1">
      <alignment vertical="center"/>
    </xf>
    <xf numFmtId="4" fontId="2" fillId="2" borderId="1" xfId="0" applyNumberFormat="1" applyFont="1" applyFill="1" applyBorder="1" applyAlignment="1">
      <alignment horizontal="center" vertical="center"/>
    </xf>
    <xf numFmtId="4" fontId="1" fillId="0" borderId="1" xfId="0" applyNumberFormat="1" applyFont="1" applyBorder="1" applyAlignment="1">
      <alignment horizontal="center" vertical="center"/>
    </xf>
    <xf numFmtId="49" fontId="1"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 fontId="1" fillId="0" borderId="0" xfId="0" applyNumberFormat="1" applyFont="1" applyAlignment="1">
      <alignment vertical="center"/>
    </xf>
    <xf numFmtId="4" fontId="2" fillId="0" borderId="0" xfId="0" applyNumberFormat="1" applyFont="1" applyAlignment="1">
      <alignment vertical="center"/>
    </xf>
    <xf numFmtId="0" fontId="2" fillId="2"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Fill="1" applyBorder="1" applyAlignment="1">
      <alignment horizontal="center" vertical="center"/>
    </xf>
    <xf numFmtId="49" fontId="1" fillId="4" borderId="1" xfId="0" applyNumberFormat="1" applyFont="1" applyFill="1" applyBorder="1" applyAlignment="1">
      <alignment horizontal="center" vertical="center"/>
    </xf>
    <xf numFmtId="0" fontId="1" fillId="4" borderId="1" xfId="0" applyFont="1" applyFill="1" applyBorder="1" applyAlignment="1">
      <alignment horizontal="center" vertical="center"/>
    </xf>
    <xf numFmtId="49" fontId="1" fillId="0" borderId="1" xfId="0" applyNumberFormat="1" applyFont="1" applyBorder="1" applyAlignment="1">
      <alignment horizontal="center" vertical="center"/>
    </xf>
    <xf numFmtId="2" fontId="2" fillId="2" borderId="1" xfId="0" applyNumberFormat="1" applyFont="1" applyFill="1" applyBorder="1" applyAlignment="1">
      <alignment horizontal="justify" vertical="center" wrapText="1"/>
    </xf>
    <xf numFmtId="0" fontId="4" fillId="0" borderId="1" xfId="0" applyFont="1" applyFill="1" applyBorder="1" applyAlignment="1">
      <alignment horizontal="justify" vertical="top"/>
    </xf>
    <xf numFmtId="0" fontId="4" fillId="0" borderId="1" xfId="0" applyFont="1" applyBorder="1" applyAlignment="1">
      <alignment horizontal="justify" vertical="top" wrapText="1"/>
    </xf>
    <xf numFmtId="2" fontId="4" fillId="0" borderId="1" xfId="0" applyNumberFormat="1" applyFont="1" applyFill="1" applyBorder="1" applyAlignment="1">
      <alignment horizontal="justify"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justify" vertical="top" wrapText="1"/>
    </xf>
    <xf numFmtId="0" fontId="4" fillId="0" borderId="1" xfId="0" applyFont="1" applyBorder="1" applyAlignment="1">
      <alignment horizontal="justify" vertical="top"/>
    </xf>
    <xf numFmtId="4" fontId="1" fillId="4" borderId="1" xfId="0" applyNumberFormat="1" applyFont="1" applyFill="1" applyBorder="1" applyAlignment="1">
      <alignment horizontal="center" vertical="center"/>
    </xf>
    <xf numFmtId="0" fontId="4" fillId="4" borderId="1" xfId="0" applyFont="1" applyFill="1" applyBorder="1" applyAlignment="1">
      <alignment horizontal="justify" vertical="top"/>
    </xf>
    <xf numFmtId="0" fontId="1" fillId="4" borderId="1" xfId="0" applyFont="1" applyFill="1" applyBorder="1" applyAlignment="1">
      <alignment horizontal="justify" vertical="top"/>
    </xf>
    <xf numFmtId="0" fontId="4" fillId="4" borderId="1" xfId="0" applyFont="1" applyFill="1" applyBorder="1" applyAlignment="1">
      <alignment horizontal="justify" vertical="top" wrapText="1"/>
    </xf>
    <xf numFmtId="0" fontId="1" fillId="0" borderId="1" xfId="0" applyFont="1" applyBorder="1" applyAlignment="1">
      <alignment horizontal="justify" vertical="top" wrapText="1"/>
    </xf>
    <xf numFmtId="0" fontId="4" fillId="4" borderId="1" xfId="0" applyFont="1" applyFill="1" applyBorder="1" applyAlignment="1">
      <alignment horizontal="center" vertical="center"/>
    </xf>
    <xf numFmtId="0" fontId="1" fillId="0" borderId="1" xfId="0" applyFont="1" applyBorder="1" applyAlignment="1">
      <alignment horizontal="center"/>
    </xf>
    <xf numFmtId="2" fontId="1" fillId="0" borderId="1" xfId="0" applyNumberFormat="1" applyFont="1" applyBorder="1" applyAlignment="1">
      <alignment horizontal="center" vertical="center" wrapText="1"/>
    </xf>
    <xf numFmtId="4" fontId="1" fillId="0" borderId="0" xfId="0" applyNumberFormat="1" applyFont="1"/>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164" fontId="1" fillId="0" borderId="0" xfId="0" applyNumberFormat="1" applyFont="1" applyAlignment="1">
      <alignment horizontal="right"/>
    </xf>
    <xf numFmtId="0" fontId="1" fillId="0" borderId="0" xfId="0" applyFont="1" applyAlignment="1">
      <alignment horizontal="right"/>
    </xf>
    <xf numFmtId="0" fontId="7" fillId="0" borderId="0" xfId="0" applyFont="1" applyAlignment="1">
      <alignment horizontal="right" wrapText="1"/>
    </xf>
    <xf numFmtId="49" fontId="2" fillId="0" borderId="0" xfId="0" applyNumberFormat="1" applyFont="1" applyAlignment="1">
      <alignment horizontal="center" vertical="center" wrapText="1"/>
    </xf>
    <xf numFmtId="49"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top" wrapText="1"/>
    </xf>
    <xf numFmtId="0" fontId="3" fillId="0" borderId="2" xfId="0" applyFont="1" applyBorder="1" applyAlignment="1">
      <alignment horizontal="center" vertical="center" wrapText="1"/>
    </xf>
    <xf numFmtId="0" fontId="1" fillId="0" borderId="1" xfId="0" applyFont="1" applyBorder="1" applyAlignment="1">
      <alignment horizontal="center" vertical="center" wrapText="1"/>
    </xf>
    <xf numFmtId="49" fontId="1" fillId="0" borderId="0" xfId="0" applyNumberFormat="1" applyFont="1" applyAlignment="1">
      <alignment horizontal="right" vertical="center"/>
    </xf>
    <xf numFmtId="49" fontId="7" fillId="0" borderId="0" xfId="0" applyNumberFormat="1" applyFont="1" applyAlignment="1">
      <alignment horizontal="right" vertic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3"/>
  <sheetViews>
    <sheetView tabSelected="1" zoomScale="86" zoomScaleNormal="86" workbookViewId="0">
      <selection activeCell="D11" sqref="D11:G11"/>
    </sheetView>
  </sheetViews>
  <sheetFormatPr defaultRowHeight="18.75" x14ac:dyDescent="0.3"/>
  <cols>
    <col min="1" max="1" width="75.7109375" style="2" customWidth="1"/>
    <col min="2" max="2" width="6.7109375" style="3" customWidth="1"/>
    <col min="3" max="3" width="5.28515625" style="3" customWidth="1"/>
    <col min="4" max="4" width="6" style="3" customWidth="1"/>
    <col min="5" max="5" width="18.140625" style="3" customWidth="1"/>
    <col min="6" max="6" width="5.7109375" style="3" customWidth="1"/>
    <col min="7" max="7" width="21" style="2" customWidth="1"/>
    <col min="8" max="8" width="40" style="2" customWidth="1"/>
    <col min="9" max="16384" width="9.140625" style="2"/>
  </cols>
  <sheetData>
    <row r="1" spans="4:7" x14ac:dyDescent="0.3">
      <c r="D1" s="57" t="s">
        <v>385</v>
      </c>
      <c r="E1" s="57"/>
      <c r="F1" s="57"/>
      <c r="G1" s="57"/>
    </row>
    <row r="2" spans="4:7" x14ac:dyDescent="0.3">
      <c r="D2" s="57" t="s">
        <v>0</v>
      </c>
      <c r="E2" s="57"/>
      <c r="F2" s="57"/>
      <c r="G2" s="57"/>
    </row>
    <row r="3" spans="4:7" x14ac:dyDescent="0.3">
      <c r="D3" s="57" t="s">
        <v>1</v>
      </c>
      <c r="E3" s="57"/>
      <c r="F3" s="57"/>
      <c r="G3" s="57"/>
    </row>
    <row r="4" spans="4:7" x14ac:dyDescent="0.3">
      <c r="D4" s="57" t="s">
        <v>372</v>
      </c>
      <c r="E4" s="57"/>
      <c r="F4" s="57"/>
      <c r="G4" s="57"/>
    </row>
    <row r="5" spans="4:7" x14ac:dyDescent="0.3">
      <c r="D5" s="57" t="s">
        <v>373</v>
      </c>
      <c r="E5" s="57"/>
      <c r="F5" s="57"/>
      <c r="G5" s="57"/>
    </row>
    <row r="6" spans="4:7" x14ac:dyDescent="0.3">
      <c r="D6" s="57" t="s">
        <v>1</v>
      </c>
      <c r="E6" s="57"/>
      <c r="F6" s="57"/>
      <c r="G6" s="57"/>
    </row>
    <row r="7" spans="4:7" x14ac:dyDescent="0.3">
      <c r="D7" s="57" t="s">
        <v>374</v>
      </c>
      <c r="E7" s="57"/>
      <c r="F7" s="57"/>
      <c r="G7" s="57"/>
    </row>
    <row r="8" spans="4:7" x14ac:dyDescent="0.3">
      <c r="D8" s="57" t="s">
        <v>375</v>
      </c>
      <c r="E8" s="57"/>
      <c r="F8" s="57"/>
      <c r="G8" s="57"/>
    </row>
    <row r="9" spans="4:7" x14ac:dyDescent="0.3">
      <c r="D9" s="57" t="s">
        <v>284</v>
      </c>
      <c r="E9" s="57"/>
      <c r="F9" s="57"/>
      <c r="G9" s="57"/>
    </row>
    <row r="10" spans="4:7" x14ac:dyDescent="0.3">
      <c r="D10" s="57" t="s">
        <v>376</v>
      </c>
      <c r="E10" s="57"/>
      <c r="F10" s="57"/>
      <c r="G10" s="57"/>
    </row>
    <row r="11" spans="4:7" x14ac:dyDescent="0.3">
      <c r="D11" s="58" t="s">
        <v>389</v>
      </c>
      <c r="E11" s="58"/>
      <c r="F11" s="58"/>
      <c r="G11" s="58"/>
    </row>
    <row r="13" spans="4:7" x14ac:dyDescent="0.3">
      <c r="E13" s="50" t="s">
        <v>377</v>
      </c>
      <c r="F13" s="50"/>
      <c r="G13" s="50"/>
    </row>
    <row r="14" spans="4:7" x14ac:dyDescent="0.3">
      <c r="E14" s="50" t="s">
        <v>0</v>
      </c>
      <c r="F14" s="50"/>
      <c r="G14" s="50"/>
    </row>
    <row r="15" spans="4:7" x14ac:dyDescent="0.3">
      <c r="E15" s="50" t="s">
        <v>1</v>
      </c>
      <c r="F15" s="50"/>
      <c r="G15" s="50"/>
    </row>
    <row r="16" spans="4:7" x14ac:dyDescent="0.3">
      <c r="E16" s="50" t="s">
        <v>2</v>
      </c>
      <c r="F16" s="50"/>
      <c r="G16" s="50"/>
    </row>
    <row r="17" spans="1:8" x14ac:dyDescent="0.3">
      <c r="E17" s="50" t="s">
        <v>1</v>
      </c>
      <c r="F17" s="50"/>
      <c r="G17" s="50"/>
    </row>
    <row r="18" spans="1:8" x14ac:dyDescent="0.3">
      <c r="E18" s="50" t="s">
        <v>284</v>
      </c>
      <c r="F18" s="50"/>
      <c r="G18" s="50"/>
    </row>
    <row r="19" spans="1:8" x14ac:dyDescent="0.3">
      <c r="E19" s="50" t="s">
        <v>285</v>
      </c>
      <c r="F19" s="50"/>
      <c r="G19" s="50"/>
    </row>
    <row r="20" spans="1:8" ht="18.75" customHeight="1" x14ac:dyDescent="0.3">
      <c r="E20" s="51" t="s">
        <v>371</v>
      </c>
      <c r="F20" s="51"/>
      <c r="G20" s="51"/>
    </row>
    <row r="22" spans="1:8" s="10" customFormat="1" ht="30.75" customHeight="1" x14ac:dyDescent="0.25">
      <c r="A22" s="52" t="s">
        <v>286</v>
      </c>
      <c r="B22" s="52"/>
      <c r="C22" s="52"/>
      <c r="D22" s="52"/>
      <c r="E22" s="52"/>
      <c r="F22" s="52"/>
      <c r="G22" s="52"/>
    </row>
    <row r="23" spans="1:8" ht="21" customHeight="1" x14ac:dyDescent="0.3">
      <c r="A23" s="55"/>
      <c r="B23" s="55"/>
      <c r="C23" s="55"/>
      <c r="D23" s="55"/>
      <c r="E23" s="55"/>
      <c r="F23" s="55"/>
    </row>
    <row r="24" spans="1:8" ht="18.75" customHeight="1" x14ac:dyDescent="0.3">
      <c r="A24" s="53" t="s">
        <v>3</v>
      </c>
      <c r="B24" s="54" t="s">
        <v>104</v>
      </c>
      <c r="C24" s="53" t="s">
        <v>4</v>
      </c>
      <c r="D24" s="53" t="s">
        <v>5</v>
      </c>
      <c r="E24" s="53" t="s">
        <v>6</v>
      </c>
      <c r="F24" s="53" t="s">
        <v>7</v>
      </c>
      <c r="G24" s="56" t="s">
        <v>355</v>
      </c>
    </row>
    <row r="25" spans="1:8" ht="52.5" customHeight="1" x14ac:dyDescent="0.3">
      <c r="A25" s="53"/>
      <c r="B25" s="54"/>
      <c r="C25" s="53"/>
      <c r="D25" s="53"/>
      <c r="E25" s="53"/>
      <c r="F25" s="53"/>
      <c r="G25" s="56"/>
    </row>
    <row r="26" spans="1:8" ht="23.25" customHeight="1" x14ac:dyDescent="0.3">
      <c r="A26" s="53"/>
      <c r="B26" s="54"/>
      <c r="C26" s="53"/>
      <c r="D26" s="53"/>
      <c r="E26" s="53"/>
      <c r="F26" s="53"/>
      <c r="G26" s="56"/>
    </row>
    <row r="27" spans="1:8" s="4" customFormat="1" x14ac:dyDescent="0.3">
      <c r="A27" s="45" t="s">
        <v>8</v>
      </c>
      <c r="B27" s="44" t="s">
        <v>9</v>
      </c>
      <c r="C27" s="44" t="s">
        <v>10</v>
      </c>
      <c r="D27" s="44" t="s">
        <v>11</v>
      </c>
      <c r="E27" s="44" t="s">
        <v>12</v>
      </c>
      <c r="F27" s="44" t="s">
        <v>13</v>
      </c>
      <c r="G27" s="41">
        <v>7</v>
      </c>
    </row>
    <row r="28" spans="1:8" s="10" customFormat="1" ht="46.5" customHeight="1" x14ac:dyDescent="0.25">
      <c r="A28" s="14" t="s">
        <v>121</v>
      </c>
      <c r="B28" s="5" t="s">
        <v>14</v>
      </c>
      <c r="C28" s="5" t="s">
        <v>15</v>
      </c>
      <c r="D28" s="5" t="s">
        <v>15</v>
      </c>
      <c r="E28" s="5" t="s">
        <v>16</v>
      </c>
      <c r="F28" s="5" t="s">
        <v>17</v>
      </c>
      <c r="G28" s="16">
        <f>SUM(G29:G111)</f>
        <v>57638498.45000001</v>
      </c>
      <c r="H28" s="20"/>
    </row>
    <row r="29" spans="1:8" s="10" customFormat="1" ht="108" customHeight="1" x14ac:dyDescent="0.25">
      <c r="A29" s="29" t="s">
        <v>141</v>
      </c>
      <c r="B29" s="6" t="s">
        <v>14</v>
      </c>
      <c r="C29" s="6" t="s">
        <v>18</v>
      </c>
      <c r="D29" s="6" t="s">
        <v>19</v>
      </c>
      <c r="E29" s="23" t="s">
        <v>20</v>
      </c>
      <c r="F29" s="44" t="s">
        <v>21</v>
      </c>
      <c r="G29" s="17">
        <v>1042677.38</v>
      </c>
    </row>
    <row r="30" spans="1:8" ht="142.5" customHeight="1" x14ac:dyDescent="0.3">
      <c r="A30" s="29" t="s">
        <v>142</v>
      </c>
      <c r="B30" s="44" t="s">
        <v>14</v>
      </c>
      <c r="C30" s="44" t="s">
        <v>18</v>
      </c>
      <c r="D30" s="44" t="s">
        <v>22</v>
      </c>
      <c r="E30" s="23" t="s">
        <v>23</v>
      </c>
      <c r="F30" s="44" t="s">
        <v>21</v>
      </c>
      <c r="G30" s="17">
        <f>16527952.78+2115390</f>
        <v>18643342.780000001</v>
      </c>
    </row>
    <row r="31" spans="1:8" ht="95.25" customHeight="1" x14ac:dyDescent="0.3">
      <c r="A31" s="29" t="s">
        <v>143</v>
      </c>
      <c r="B31" s="44" t="s">
        <v>14</v>
      </c>
      <c r="C31" s="44" t="s">
        <v>18</v>
      </c>
      <c r="D31" s="44" t="s">
        <v>22</v>
      </c>
      <c r="E31" s="23" t="s">
        <v>23</v>
      </c>
      <c r="F31" s="44" t="s">
        <v>24</v>
      </c>
      <c r="G31" s="17">
        <f>685007.13+1579602.87+581135.6</f>
        <v>2845745.6</v>
      </c>
    </row>
    <row r="32" spans="1:8" ht="85.5" customHeight="1" x14ac:dyDescent="0.3">
      <c r="A32" s="29" t="s">
        <v>25</v>
      </c>
      <c r="B32" s="44" t="s">
        <v>14</v>
      </c>
      <c r="C32" s="44" t="s">
        <v>18</v>
      </c>
      <c r="D32" s="44" t="s">
        <v>22</v>
      </c>
      <c r="E32" s="23" t="s">
        <v>23</v>
      </c>
      <c r="F32" s="44" t="s">
        <v>26</v>
      </c>
      <c r="G32" s="17">
        <v>159292</v>
      </c>
    </row>
    <row r="33" spans="1:7" ht="131.25" x14ac:dyDescent="0.3">
      <c r="A33" s="37" t="s">
        <v>240</v>
      </c>
      <c r="B33" s="44" t="s">
        <v>14</v>
      </c>
      <c r="C33" s="44" t="s">
        <v>18</v>
      </c>
      <c r="D33" s="44" t="s">
        <v>22</v>
      </c>
      <c r="E33" s="23" t="s">
        <v>241</v>
      </c>
      <c r="F33" s="44" t="s">
        <v>21</v>
      </c>
      <c r="G33" s="17">
        <v>359928.4</v>
      </c>
    </row>
    <row r="34" spans="1:7" ht="93" customHeight="1" x14ac:dyDescent="0.3">
      <c r="A34" s="36" t="s">
        <v>242</v>
      </c>
      <c r="B34" s="44" t="s">
        <v>14</v>
      </c>
      <c r="C34" s="44" t="s">
        <v>18</v>
      </c>
      <c r="D34" s="44" t="s">
        <v>22</v>
      </c>
      <c r="E34" s="23" t="s">
        <v>241</v>
      </c>
      <c r="F34" s="44" t="s">
        <v>24</v>
      </c>
      <c r="G34" s="17">
        <v>61633.599999999999</v>
      </c>
    </row>
    <row r="35" spans="1:7" ht="75" customHeight="1" x14ac:dyDescent="0.3">
      <c r="A35" s="38" t="s">
        <v>331</v>
      </c>
      <c r="B35" s="44" t="s">
        <v>14</v>
      </c>
      <c r="C35" s="44" t="s">
        <v>18</v>
      </c>
      <c r="D35" s="44" t="s">
        <v>22</v>
      </c>
      <c r="E35" s="23" t="s">
        <v>330</v>
      </c>
      <c r="F35" s="44" t="s">
        <v>24</v>
      </c>
      <c r="G35" s="17">
        <v>56000</v>
      </c>
    </row>
    <row r="36" spans="1:7" ht="85.5" customHeight="1" x14ac:dyDescent="0.3">
      <c r="A36" s="29" t="s">
        <v>342</v>
      </c>
      <c r="B36" s="44" t="s">
        <v>14</v>
      </c>
      <c r="C36" s="44" t="s">
        <v>18</v>
      </c>
      <c r="D36" s="44" t="s">
        <v>27</v>
      </c>
      <c r="E36" s="23" t="s">
        <v>341</v>
      </c>
      <c r="F36" s="44" t="s">
        <v>304</v>
      </c>
      <c r="G36" s="17">
        <v>42817</v>
      </c>
    </row>
    <row r="37" spans="1:7" ht="51.75" customHeight="1" x14ac:dyDescent="0.3">
      <c r="A37" s="30" t="s">
        <v>144</v>
      </c>
      <c r="B37" s="44" t="s">
        <v>14</v>
      </c>
      <c r="C37" s="44" t="s">
        <v>18</v>
      </c>
      <c r="D37" s="44" t="s">
        <v>28</v>
      </c>
      <c r="E37" s="23" t="s">
        <v>145</v>
      </c>
      <c r="F37" s="44" t="s">
        <v>26</v>
      </c>
      <c r="G37" s="17">
        <v>469654.69</v>
      </c>
    </row>
    <row r="38" spans="1:7" ht="65.25" customHeight="1" x14ac:dyDescent="0.3">
      <c r="A38" s="30" t="s">
        <v>146</v>
      </c>
      <c r="B38" s="44" t="s">
        <v>14</v>
      </c>
      <c r="C38" s="44" t="s">
        <v>18</v>
      </c>
      <c r="D38" s="44" t="s">
        <v>29</v>
      </c>
      <c r="E38" s="23" t="s">
        <v>147</v>
      </c>
      <c r="F38" s="44" t="s">
        <v>24</v>
      </c>
      <c r="G38" s="17">
        <f>180000-15000</f>
        <v>165000</v>
      </c>
    </row>
    <row r="39" spans="1:7" ht="84.75" customHeight="1" x14ac:dyDescent="0.3">
      <c r="A39" s="30" t="s">
        <v>370</v>
      </c>
      <c r="B39" s="44" t="s">
        <v>14</v>
      </c>
      <c r="C39" s="44" t="s">
        <v>18</v>
      </c>
      <c r="D39" s="44" t="s">
        <v>29</v>
      </c>
      <c r="E39" s="23" t="s">
        <v>147</v>
      </c>
      <c r="F39" s="44" t="s">
        <v>33</v>
      </c>
      <c r="G39" s="17">
        <v>15000</v>
      </c>
    </row>
    <row r="40" spans="1:7" ht="68.25" customHeight="1" x14ac:dyDescent="0.3">
      <c r="A40" s="30" t="s">
        <v>148</v>
      </c>
      <c r="B40" s="44" t="s">
        <v>14</v>
      </c>
      <c r="C40" s="44" t="s">
        <v>18</v>
      </c>
      <c r="D40" s="44" t="s">
        <v>29</v>
      </c>
      <c r="E40" s="23" t="s">
        <v>149</v>
      </c>
      <c r="F40" s="44" t="s">
        <v>33</v>
      </c>
      <c r="G40" s="17">
        <v>4000</v>
      </c>
    </row>
    <row r="41" spans="1:7" ht="89.25" customHeight="1" x14ac:dyDescent="0.3">
      <c r="A41" s="30" t="s">
        <v>150</v>
      </c>
      <c r="B41" s="44" t="s">
        <v>14</v>
      </c>
      <c r="C41" s="44" t="s">
        <v>18</v>
      </c>
      <c r="D41" s="44" t="s">
        <v>29</v>
      </c>
      <c r="E41" s="23" t="s">
        <v>151</v>
      </c>
      <c r="F41" s="44" t="s">
        <v>33</v>
      </c>
      <c r="G41" s="17">
        <v>5000</v>
      </c>
    </row>
    <row r="42" spans="1:7" ht="67.5" customHeight="1" x14ac:dyDescent="0.3">
      <c r="A42" s="30" t="s">
        <v>123</v>
      </c>
      <c r="B42" s="44" t="s">
        <v>14</v>
      </c>
      <c r="C42" s="44" t="s">
        <v>18</v>
      </c>
      <c r="D42" s="44" t="s">
        <v>29</v>
      </c>
      <c r="E42" s="23" t="s">
        <v>152</v>
      </c>
      <c r="F42" s="44" t="s">
        <v>33</v>
      </c>
      <c r="G42" s="17">
        <v>5000</v>
      </c>
    </row>
    <row r="43" spans="1:7" ht="102.75" customHeight="1" x14ac:dyDescent="0.3">
      <c r="A43" s="29" t="s">
        <v>153</v>
      </c>
      <c r="B43" s="44" t="s">
        <v>14</v>
      </c>
      <c r="C43" s="44" t="s">
        <v>18</v>
      </c>
      <c r="D43" s="44" t="s">
        <v>29</v>
      </c>
      <c r="E43" s="23" t="s">
        <v>31</v>
      </c>
      <c r="F43" s="44" t="s">
        <v>24</v>
      </c>
      <c r="G43" s="17">
        <f>200000-50000</f>
        <v>150000</v>
      </c>
    </row>
    <row r="44" spans="1:7" ht="143.25" customHeight="1" x14ac:dyDescent="0.3">
      <c r="A44" s="29" t="s">
        <v>265</v>
      </c>
      <c r="B44" s="44" t="s">
        <v>14</v>
      </c>
      <c r="C44" s="44" t="s">
        <v>18</v>
      </c>
      <c r="D44" s="44" t="s">
        <v>29</v>
      </c>
      <c r="E44" s="23" t="s">
        <v>32</v>
      </c>
      <c r="F44" s="44" t="s">
        <v>33</v>
      </c>
      <c r="G44" s="17">
        <v>154800</v>
      </c>
    </row>
    <row r="45" spans="1:7" ht="75.75" customHeight="1" x14ac:dyDescent="0.3">
      <c r="A45" s="36" t="s">
        <v>238</v>
      </c>
      <c r="B45" s="19" t="s">
        <v>14</v>
      </c>
      <c r="C45" s="19" t="s">
        <v>18</v>
      </c>
      <c r="D45" s="19" t="s">
        <v>29</v>
      </c>
      <c r="E45" s="26" t="s">
        <v>239</v>
      </c>
      <c r="F45" s="19" t="s">
        <v>24</v>
      </c>
      <c r="G45" s="17">
        <v>11673.5</v>
      </c>
    </row>
    <row r="46" spans="1:7" ht="113.25" customHeight="1" x14ac:dyDescent="0.3">
      <c r="A46" s="29" t="s">
        <v>327</v>
      </c>
      <c r="B46" s="44" t="s">
        <v>14</v>
      </c>
      <c r="C46" s="44" t="s">
        <v>18</v>
      </c>
      <c r="D46" s="44" t="s">
        <v>29</v>
      </c>
      <c r="E46" s="23" t="s">
        <v>326</v>
      </c>
      <c r="F46" s="44" t="s">
        <v>33</v>
      </c>
      <c r="G46" s="17">
        <v>3243396.62</v>
      </c>
    </row>
    <row r="47" spans="1:7" ht="85.5" customHeight="1" x14ac:dyDescent="0.3">
      <c r="A47" s="30" t="s">
        <v>154</v>
      </c>
      <c r="B47" s="44" t="s">
        <v>14</v>
      </c>
      <c r="C47" s="44" t="s">
        <v>18</v>
      </c>
      <c r="D47" s="44" t="s">
        <v>29</v>
      </c>
      <c r="E47" s="23" t="s">
        <v>155</v>
      </c>
      <c r="F47" s="44" t="s">
        <v>24</v>
      </c>
      <c r="G47" s="17">
        <f>40450+100000</f>
        <v>140450</v>
      </c>
    </row>
    <row r="48" spans="1:7" ht="107.25" customHeight="1" x14ac:dyDescent="0.3">
      <c r="A48" s="30" t="s">
        <v>156</v>
      </c>
      <c r="B48" s="44" t="s">
        <v>14</v>
      </c>
      <c r="C48" s="44" t="s">
        <v>18</v>
      </c>
      <c r="D48" s="44" t="s">
        <v>29</v>
      </c>
      <c r="E48" s="23" t="s">
        <v>157</v>
      </c>
      <c r="F48" s="44" t="s">
        <v>24</v>
      </c>
      <c r="G48" s="17">
        <v>100000</v>
      </c>
    </row>
    <row r="49" spans="1:7" ht="85.5" customHeight="1" x14ac:dyDescent="0.3">
      <c r="A49" s="30" t="s">
        <v>158</v>
      </c>
      <c r="B49" s="44" t="s">
        <v>14</v>
      </c>
      <c r="C49" s="44" t="s">
        <v>18</v>
      </c>
      <c r="D49" s="44" t="s">
        <v>29</v>
      </c>
      <c r="E49" s="23" t="s">
        <v>159</v>
      </c>
      <c r="F49" s="44" t="s">
        <v>24</v>
      </c>
      <c r="G49" s="17">
        <v>14954</v>
      </c>
    </row>
    <row r="50" spans="1:7" ht="75.75" customHeight="1" x14ac:dyDescent="0.3">
      <c r="A50" s="30" t="s">
        <v>160</v>
      </c>
      <c r="B50" s="44" t="s">
        <v>14</v>
      </c>
      <c r="C50" s="44" t="s">
        <v>18</v>
      </c>
      <c r="D50" s="44" t="s">
        <v>29</v>
      </c>
      <c r="E50" s="23" t="s">
        <v>161</v>
      </c>
      <c r="F50" s="44" t="s">
        <v>24</v>
      </c>
      <c r="G50" s="17">
        <v>242732</v>
      </c>
    </row>
    <row r="51" spans="1:7" ht="54" customHeight="1" x14ac:dyDescent="0.3">
      <c r="A51" s="30" t="s">
        <v>162</v>
      </c>
      <c r="B51" s="44" t="s">
        <v>14</v>
      </c>
      <c r="C51" s="44" t="s">
        <v>18</v>
      </c>
      <c r="D51" s="44" t="s">
        <v>29</v>
      </c>
      <c r="E51" s="23" t="s">
        <v>163</v>
      </c>
      <c r="F51" s="44" t="s">
        <v>24</v>
      </c>
      <c r="G51" s="17">
        <f>100000+100000</f>
        <v>200000</v>
      </c>
    </row>
    <row r="52" spans="1:7" ht="86.25" customHeight="1" x14ac:dyDescent="0.3">
      <c r="A52" s="30" t="s">
        <v>164</v>
      </c>
      <c r="B52" s="44" t="s">
        <v>14</v>
      </c>
      <c r="C52" s="44" t="s">
        <v>18</v>
      </c>
      <c r="D52" s="44" t="s">
        <v>29</v>
      </c>
      <c r="E52" s="23" t="s">
        <v>165</v>
      </c>
      <c r="F52" s="44" t="s">
        <v>24</v>
      </c>
      <c r="G52" s="17">
        <v>12000</v>
      </c>
    </row>
    <row r="53" spans="1:7" ht="94.5" customHeight="1" x14ac:dyDescent="0.3">
      <c r="A53" s="38" t="s">
        <v>255</v>
      </c>
      <c r="B53" s="44" t="s">
        <v>14</v>
      </c>
      <c r="C53" s="44" t="s">
        <v>18</v>
      </c>
      <c r="D53" s="44" t="s">
        <v>29</v>
      </c>
      <c r="E53" s="23" t="s">
        <v>166</v>
      </c>
      <c r="F53" s="44" t="s">
        <v>24</v>
      </c>
      <c r="G53" s="17">
        <v>1500</v>
      </c>
    </row>
    <row r="54" spans="1:7" ht="140.25" customHeight="1" x14ac:dyDescent="0.3">
      <c r="A54" s="30" t="s">
        <v>336</v>
      </c>
      <c r="B54" s="44" t="s">
        <v>14</v>
      </c>
      <c r="C54" s="44" t="s">
        <v>18</v>
      </c>
      <c r="D54" s="44" t="s">
        <v>29</v>
      </c>
      <c r="E54" s="23" t="s">
        <v>335</v>
      </c>
      <c r="F54" s="44" t="s">
        <v>304</v>
      </c>
      <c r="G54" s="17">
        <v>20000</v>
      </c>
    </row>
    <row r="55" spans="1:7" ht="90" customHeight="1" x14ac:dyDescent="0.3">
      <c r="A55" s="30" t="s">
        <v>167</v>
      </c>
      <c r="B55" s="44" t="s">
        <v>14</v>
      </c>
      <c r="C55" s="44" t="s">
        <v>42</v>
      </c>
      <c r="D55" s="44" t="s">
        <v>38</v>
      </c>
      <c r="E55" s="23" t="s">
        <v>168</v>
      </c>
      <c r="F55" s="44" t="s">
        <v>24</v>
      </c>
      <c r="G55" s="17">
        <v>30000</v>
      </c>
    </row>
    <row r="56" spans="1:7" ht="124.5" customHeight="1" x14ac:dyDescent="0.3">
      <c r="A56" s="30" t="s">
        <v>169</v>
      </c>
      <c r="B56" s="44" t="s">
        <v>14</v>
      </c>
      <c r="C56" s="44" t="s">
        <v>42</v>
      </c>
      <c r="D56" s="44" t="s">
        <v>38</v>
      </c>
      <c r="E56" s="23" t="s">
        <v>170</v>
      </c>
      <c r="F56" s="44" t="s">
        <v>24</v>
      </c>
      <c r="G56" s="17">
        <v>5000</v>
      </c>
    </row>
    <row r="57" spans="1:7" ht="93.75" customHeight="1" x14ac:dyDescent="0.3">
      <c r="A57" s="30" t="s">
        <v>313</v>
      </c>
      <c r="B57" s="44" t="s">
        <v>14</v>
      </c>
      <c r="C57" s="44" t="s">
        <v>42</v>
      </c>
      <c r="D57" s="44" t="s">
        <v>38</v>
      </c>
      <c r="E57" s="23" t="s">
        <v>312</v>
      </c>
      <c r="F57" s="44" t="s">
        <v>24</v>
      </c>
      <c r="G57" s="17">
        <v>207485.49</v>
      </c>
    </row>
    <row r="58" spans="1:7" ht="93.75" customHeight="1" x14ac:dyDescent="0.3">
      <c r="A58" s="30" t="s">
        <v>315</v>
      </c>
      <c r="B58" s="44" t="s">
        <v>14</v>
      </c>
      <c r="C58" s="44" t="s">
        <v>42</v>
      </c>
      <c r="D58" s="44" t="s">
        <v>38</v>
      </c>
      <c r="E58" s="23" t="s">
        <v>314</v>
      </c>
      <c r="F58" s="44" t="s">
        <v>24</v>
      </c>
      <c r="G58" s="17">
        <v>120000</v>
      </c>
    </row>
    <row r="59" spans="1:7" ht="72.75" customHeight="1" x14ac:dyDescent="0.3">
      <c r="A59" s="29" t="s">
        <v>338</v>
      </c>
      <c r="B59" s="44" t="s">
        <v>14</v>
      </c>
      <c r="C59" s="44" t="s">
        <v>42</v>
      </c>
      <c r="D59" s="44" t="s">
        <v>38</v>
      </c>
      <c r="E59" s="23" t="s">
        <v>337</v>
      </c>
      <c r="F59" s="44" t="s">
        <v>304</v>
      </c>
      <c r="G59" s="17">
        <v>100000</v>
      </c>
    </row>
    <row r="60" spans="1:7" ht="89.25" customHeight="1" x14ac:dyDescent="0.3">
      <c r="A60" s="30" t="s">
        <v>171</v>
      </c>
      <c r="B60" s="44" t="s">
        <v>14</v>
      </c>
      <c r="C60" s="44" t="s">
        <v>22</v>
      </c>
      <c r="D60" s="44" t="s">
        <v>27</v>
      </c>
      <c r="E60" s="23" t="s">
        <v>41</v>
      </c>
      <c r="F60" s="44" t="s">
        <v>26</v>
      </c>
      <c r="G60" s="17">
        <v>45000</v>
      </c>
    </row>
    <row r="61" spans="1:7" ht="102.75" customHeight="1" x14ac:dyDescent="0.3">
      <c r="A61" s="30" t="s">
        <v>172</v>
      </c>
      <c r="B61" s="44" t="s">
        <v>14</v>
      </c>
      <c r="C61" s="44" t="s">
        <v>22</v>
      </c>
      <c r="D61" s="44" t="s">
        <v>39</v>
      </c>
      <c r="E61" s="23" t="s">
        <v>40</v>
      </c>
      <c r="F61" s="44" t="s">
        <v>26</v>
      </c>
      <c r="G61" s="17">
        <v>45000</v>
      </c>
    </row>
    <row r="62" spans="1:7" ht="84.75" customHeight="1" x14ac:dyDescent="0.3">
      <c r="A62" s="30" t="s">
        <v>173</v>
      </c>
      <c r="B62" s="44" t="s">
        <v>14</v>
      </c>
      <c r="C62" s="44" t="s">
        <v>22</v>
      </c>
      <c r="D62" s="44" t="s">
        <v>39</v>
      </c>
      <c r="E62" s="23" t="s">
        <v>174</v>
      </c>
      <c r="F62" s="44" t="s">
        <v>26</v>
      </c>
      <c r="G62" s="17">
        <v>20000</v>
      </c>
    </row>
    <row r="63" spans="1:7" ht="72" customHeight="1" x14ac:dyDescent="0.3">
      <c r="A63" s="30" t="s">
        <v>175</v>
      </c>
      <c r="B63" s="44" t="s">
        <v>14</v>
      </c>
      <c r="C63" s="44" t="s">
        <v>22</v>
      </c>
      <c r="D63" s="44" t="s">
        <v>39</v>
      </c>
      <c r="E63" s="23" t="s">
        <v>176</v>
      </c>
      <c r="F63" s="44" t="s">
        <v>26</v>
      </c>
      <c r="G63" s="17">
        <v>25000</v>
      </c>
    </row>
    <row r="64" spans="1:7" ht="75" x14ac:dyDescent="0.3">
      <c r="A64" s="29" t="s">
        <v>44</v>
      </c>
      <c r="B64" s="44" t="s">
        <v>14</v>
      </c>
      <c r="C64" s="44" t="s">
        <v>45</v>
      </c>
      <c r="D64" s="44" t="s">
        <v>42</v>
      </c>
      <c r="E64" s="25" t="s">
        <v>46</v>
      </c>
      <c r="F64" s="44" t="s">
        <v>33</v>
      </c>
      <c r="G64" s="17">
        <v>3544235.96</v>
      </c>
    </row>
    <row r="65" spans="1:7" ht="151.5" customHeight="1" x14ac:dyDescent="0.3">
      <c r="A65" s="29" t="s">
        <v>319</v>
      </c>
      <c r="B65" s="44" t="s">
        <v>14</v>
      </c>
      <c r="C65" s="44" t="s">
        <v>45</v>
      </c>
      <c r="D65" s="44" t="s">
        <v>42</v>
      </c>
      <c r="E65" s="23" t="s">
        <v>318</v>
      </c>
      <c r="F65" s="44" t="s">
        <v>33</v>
      </c>
      <c r="G65" s="17">
        <v>593767</v>
      </c>
    </row>
    <row r="66" spans="1:7" ht="124.5" customHeight="1" x14ac:dyDescent="0.3">
      <c r="A66" s="29" t="s">
        <v>321</v>
      </c>
      <c r="B66" s="44" t="s">
        <v>14</v>
      </c>
      <c r="C66" s="44" t="s">
        <v>45</v>
      </c>
      <c r="D66" s="44" t="s">
        <v>42</v>
      </c>
      <c r="E66" s="23" t="s">
        <v>320</v>
      </c>
      <c r="F66" s="44" t="s">
        <v>33</v>
      </c>
      <c r="G66" s="17">
        <v>305300</v>
      </c>
    </row>
    <row r="67" spans="1:7" ht="75" x14ac:dyDescent="0.3">
      <c r="A67" s="30" t="s">
        <v>234</v>
      </c>
      <c r="B67" s="44" t="s">
        <v>14</v>
      </c>
      <c r="C67" s="44" t="s">
        <v>45</v>
      </c>
      <c r="D67" s="44" t="s">
        <v>42</v>
      </c>
      <c r="E67" s="23" t="s">
        <v>232</v>
      </c>
      <c r="F67" s="44" t="s">
        <v>33</v>
      </c>
      <c r="G67" s="17">
        <v>40000</v>
      </c>
    </row>
    <row r="68" spans="1:7" ht="72" customHeight="1" x14ac:dyDescent="0.3">
      <c r="A68" s="30" t="s">
        <v>177</v>
      </c>
      <c r="B68" s="44" t="s">
        <v>14</v>
      </c>
      <c r="C68" s="44" t="s">
        <v>45</v>
      </c>
      <c r="D68" s="44" t="s">
        <v>42</v>
      </c>
      <c r="E68" s="23" t="s">
        <v>178</v>
      </c>
      <c r="F68" s="44" t="s">
        <v>33</v>
      </c>
      <c r="G68" s="17">
        <v>3000</v>
      </c>
    </row>
    <row r="69" spans="1:7" ht="75.75" customHeight="1" x14ac:dyDescent="0.3">
      <c r="A69" s="29" t="s">
        <v>120</v>
      </c>
      <c r="B69" s="44" t="s">
        <v>14</v>
      </c>
      <c r="C69" s="44" t="s">
        <v>45</v>
      </c>
      <c r="D69" s="44" t="s">
        <v>42</v>
      </c>
      <c r="E69" s="23" t="s">
        <v>60</v>
      </c>
      <c r="F69" s="44" t="s">
        <v>33</v>
      </c>
      <c r="G69" s="17">
        <v>20000</v>
      </c>
    </row>
    <row r="70" spans="1:7" ht="126.75" customHeight="1" x14ac:dyDescent="0.3">
      <c r="A70" s="29" t="s">
        <v>61</v>
      </c>
      <c r="B70" s="44" t="s">
        <v>14</v>
      </c>
      <c r="C70" s="44" t="s">
        <v>45</v>
      </c>
      <c r="D70" s="44" t="s">
        <v>42</v>
      </c>
      <c r="E70" s="23" t="s">
        <v>63</v>
      </c>
      <c r="F70" s="44" t="s">
        <v>33</v>
      </c>
      <c r="G70" s="17">
        <v>49400</v>
      </c>
    </row>
    <row r="71" spans="1:7" ht="87" customHeight="1" x14ac:dyDescent="0.3">
      <c r="A71" s="38" t="s">
        <v>332</v>
      </c>
      <c r="B71" s="44" t="s">
        <v>14</v>
      </c>
      <c r="C71" s="44" t="s">
        <v>45</v>
      </c>
      <c r="D71" s="44" t="s">
        <v>42</v>
      </c>
      <c r="E71" s="23" t="s">
        <v>330</v>
      </c>
      <c r="F71" s="44" t="s">
        <v>33</v>
      </c>
      <c r="G71" s="17">
        <v>18000</v>
      </c>
    </row>
    <row r="72" spans="1:7" ht="105.75" customHeight="1" x14ac:dyDescent="0.3">
      <c r="A72" s="29" t="s">
        <v>179</v>
      </c>
      <c r="B72" s="44" t="s">
        <v>14</v>
      </c>
      <c r="C72" s="44" t="s">
        <v>45</v>
      </c>
      <c r="D72" s="44" t="s">
        <v>27</v>
      </c>
      <c r="E72" s="23" t="s">
        <v>47</v>
      </c>
      <c r="F72" s="44" t="s">
        <v>24</v>
      </c>
      <c r="G72" s="17">
        <v>8000</v>
      </c>
    </row>
    <row r="73" spans="1:7" ht="111" customHeight="1" x14ac:dyDescent="0.3">
      <c r="A73" s="31" t="s">
        <v>122</v>
      </c>
      <c r="B73" s="44" t="s">
        <v>14</v>
      </c>
      <c r="C73" s="44" t="s">
        <v>45</v>
      </c>
      <c r="D73" s="44" t="s">
        <v>27</v>
      </c>
      <c r="E73" s="23" t="s">
        <v>102</v>
      </c>
      <c r="F73" s="44" t="s">
        <v>24</v>
      </c>
      <c r="G73" s="17">
        <v>30000</v>
      </c>
    </row>
    <row r="74" spans="1:7" ht="87" customHeight="1" x14ac:dyDescent="0.3">
      <c r="A74" s="29" t="s">
        <v>180</v>
      </c>
      <c r="B74" s="44" t="s">
        <v>14</v>
      </c>
      <c r="C74" s="44" t="s">
        <v>45</v>
      </c>
      <c r="D74" s="44" t="s">
        <v>27</v>
      </c>
      <c r="E74" s="23" t="s">
        <v>48</v>
      </c>
      <c r="F74" s="44" t="s">
        <v>24</v>
      </c>
      <c r="G74" s="17">
        <v>1500</v>
      </c>
    </row>
    <row r="75" spans="1:7" ht="67.5" customHeight="1" x14ac:dyDescent="0.3">
      <c r="A75" s="30" t="s">
        <v>181</v>
      </c>
      <c r="B75" s="44" t="s">
        <v>14</v>
      </c>
      <c r="C75" s="44" t="s">
        <v>45</v>
      </c>
      <c r="D75" s="44" t="s">
        <v>27</v>
      </c>
      <c r="E75" s="23" t="s">
        <v>182</v>
      </c>
      <c r="F75" s="44" t="s">
        <v>24</v>
      </c>
      <c r="G75" s="17">
        <v>9200</v>
      </c>
    </row>
    <row r="76" spans="1:7" ht="70.5" customHeight="1" x14ac:dyDescent="0.3">
      <c r="A76" s="29" t="s">
        <v>202</v>
      </c>
      <c r="B76" s="44" t="s">
        <v>14</v>
      </c>
      <c r="C76" s="44" t="s">
        <v>45</v>
      </c>
      <c r="D76" s="44" t="s">
        <v>45</v>
      </c>
      <c r="E76" s="23" t="s">
        <v>233</v>
      </c>
      <c r="F76" s="44" t="s">
        <v>24</v>
      </c>
      <c r="G76" s="17">
        <v>22100</v>
      </c>
    </row>
    <row r="77" spans="1:7" ht="108" customHeight="1" x14ac:dyDescent="0.3">
      <c r="A77" s="36" t="s">
        <v>183</v>
      </c>
      <c r="B77" s="19" t="s">
        <v>14</v>
      </c>
      <c r="C77" s="19" t="s">
        <v>45</v>
      </c>
      <c r="D77" s="19" t="s">
        <v>45</v>
      </c>
      <c r="E77" s="26" t="s">
        <v>49</v>
      </c>
      <c r="F77" s="19" t="s">
        <v>24</v>
      </c>
      <c r="G77" s="17">
        <v>8000</v>
      </c>
    </row>
    <row r="78" spans="1:7" ht="108" customHeight="1" x14ac:dyDescent="0.3">
      <c r="A78" s="36" t="s">
        <v>267</v>
      </c>
      <c r="B78" s="19" t="s">
        <v>14</v>
      </c>
      <c r="C78" s="19" t="s">
        <v>45</v>
      </c>
      <c r="D78" s="19" t="s">
        <v>45</v>
      </c>
      <c r="E78" s="26" t="s">
        <v>49</v>
      </c>
      <c r="F78" s="19" t="s">
        <v>33</v>
      </c>
      <c r="G78" s="17">
        <v>22000</v>
      </c>
    </row>
    <row r="79" spans="1:7" ht="93.75" x14ac:dyDescent="0.3">
      <c r="A79" s="29" t="s">
        <v>105</v>
      </c>
      <c r="B79" s="6" t="s">
        <v>14</v>
      </c>
      <c r="C79" s="44" t="s">
        <v>45</v>
      </c>
      <c r="D79" s="6" t="s">
        <v>45</v>
      </c>
      <c r="E79" s="24" t="s">
        <v>184</v>
      </c>
      <c r="F79" s="6" t="s">
        <v>24</v>
      </c>
      <c r="G79" s="17">
        <v>4300</v>
      </c>
    </row>
    <row r="80" spans="1:7" ht="87" customHeight="1" x14ac:dyDescent="0.3">
      <c r="A80" s="29" t="s">
        <v>206</v>
      </c>
      <c r="B80" s="6" t="s">
        <v>14</v>
      </c>
      <c r="C80" s="44" t="s">
        <v>45</v>
      </c>
      <c r="D80" s="6" t="s">
        <v>45</v>
      </c>
      <c r="E80" s="24" t="s">
        <v>207</v>
      </c>
      <c r="F80" s="6" t="s">
        <v>24</v>
      </c>
      <c r="G80" s="17">
        <f>204800+46900</f>
        <v>251700</v>
      </c>
    </row>
    <row r="81" spans="1:7" ht="87" customHeight="1" x14ac:dyDescent="0.3">
      <c r="A81" s="36" t="s">
        <v>379</v>
      </c>
      <c r="B81" s="6" t="s">
        <v>14</v>
      </c>
      <c r="C81" s="46" t="s">
        <v>45</v>
      </c>
      <c r="D81" s="6" t="s">
        <v>45</v>
      </c>
      <c r="E81" s="24" t="s">
        <v>378</v>
      </c>
      <c r="F81" s="6" t="s">
        <v>24</v>
      </c>
      <c r="G81" s="17">
        <v>30000</v>
      </c>
    </row>
    <row r="82" spans="1:7" ht="111" customHeight="1" x14ac:dyDescent="0.3">
      <c r="A82" s="30" t="s">
        <v>185</v>
      </c>
      <c r="B82" s="44" t="s">
        <v>14</v>
      </c>
      <c r="C82" s="44" t="s">
        <v>45</v>
      </c>
      <c r="D82" s="44" t="s">
        <v>45</v>
      </c>
      <c r="E82" s="23" t="s">
        <v>186</v>
      </c>
      <c r="F82" s="44" t="s">
        <v>21</v>
      </c>
      <c r="G82" s="17">
        <v>1782318.77</v>
      </c>
    </row>
    <row r="83" spans="1:7" ht="73.5" customHeight="1" x14ac:dyDescent="0.3">
      <c r="A83" s="30" t="s">
        <v>187</v>
      </c>
      <c r="B83" s="44" t="s">
        <v>14</v>
      </c>
      <c r="C83" s="44" t="s">
        <v>45</v>
      </c>
      <c r="D83" s="44" t="s">
        <v>45</v>
      </c>
      <c r="E83" s="23" t="s">
        <v>186</v>
      </c>
      <c r="F83" s="44" t="s">
        <v>24</v>
      </c>
      <c r="G83" s="17">
        <v>107185</v>
      </c>
    </row>
    <row r="84" spans="1:7" ht="54.75" customHeight="1" x14ac:dyDescent="0.3">
      <c r="A84" s="30" t="s">
        <v>188</v>
      </c>
      <c r="B84" s="44" t="s">
        <v>14</v>
      </c>
      <c r="C84" s="44" t="s">
        <v>45</v>
      </c>
      <c r="D84" s="44" t="s">
        <v>45</v>
      </c>
      <c r="E84" s="23" t="s">
        <v>186</v>
      </c>
      <c r="F84" s="44" t="s">
        <v>26</v>
      </c>
      <c r="G84" s="17">
        <v>1500</v>
      </c>
    </row>
    <row r="85" spans="1:7" ht="56.25" customHeight="1" x14ac:dyDescent="0.3">
      <c r="A85" s="30" t="s">
        <v>189</v>
      </c>
      <c r="B85" s="44" t="s">
        <v>14</v>
      </c>
      <c r="C85" s="44" t="s">
        <v>45</v>
      </c>
      <c r="D85" s="44" t="s">
        <v>45</v>
      </c>
      <c r="E85" s="23" t="s">
        <v>190</v>
      </c>
      <c r="F85" s="44" t="s">
        <v>24</v>
      </c>
      <c r="G85" s="17">
        <v>10000</v>
      </c>
    </row>
    <row r="86" spans="1:7" ht="68.25" customHeight="1" x14ac:dyDescent="0.3">
      <c r="A86" s="30" t="s">
        <v>191</v>
      </c>
      <c r="B86" s="44" t="s">
        <v>14</v>
      </c>
      <c r="C86" s="44" t="s">
        <v>45</v>
      </c>
      <c r="D86" s="44" t="s">
        <v>45</v>
      </c>
      <c r="E86" s="23" t="s">
        <v>192</v>
      </c>
      <c r="F86" s="44" t="s">
        <v>24</v>
      </c>
      <c r="G86" s="17">
        <v>10000</v>
      </c>
    </row>
    <row r="87" spans="1:7" ht="70.5" customHeight="1" x14ac:dyDescent="0.3">
      <c r="A87" s="38" t="s">
        <v>193</v>
      </c>
      <c r="B87" s="19" t="s">
        <v>14</v>
      </c>
      <c r="C87" s="19" t="s">
        <v>45</v>
      </c>
      <c r="D87" s="19" t="s">
        <v>45</v>
      </c>
      <c r="E87" s="26" t="s">
        <v>194</v>
      </c>
      <c r="F87" s="19" t="s">
        <v>24</v>
      </c>
      <c r="G87" s="17">
        <f>121000+20000</f>
        <v>141000</v>
      </c>
    </row>
    <row r="88" spans="1:7" ht="54.75" customHeight="1" x14ac:dyDescent="0.3">
      <c r="A88" s="38" t="s">
        <v>266</v>
      </c>
      <c r="B88" s="19" t="s">
        <v>14</v>
      </c>
      <c r="C88" s="19" t="s">
        <v>45</v>
      </c>
      <c r="D88" s="19" t="s">
        <v>45</v>
      </c>
      <c r="E88" s="26" t="s">
        <v>194</v>
      </c>
      <c r="F88" s="19" t="s">
        <v>26</v>
      </c>
      <c r="G88" s="17">
        <v>20000</v>
      </c>
    </row>
    <row r="89" spans="1:7" ht="99" customHeight="1" x14ac:dyDescent="0.3">
      <c r="A89" s="30" t="s">
        <v>357</v>
      </c>
      <c r="B89" s="19" t="s">
        <v>14</v>
      </c>
      <c r="C89" s="19" t="s">
        <v>45</v>
      </c>
      <c r="D89" s="19" t="s">
        <v>45</v>
      </c>
      <c r="E89" s="26" t="s">
        <v>209</v>
      </c>
      <c r="F89" s="19" t="s">
        <v>33</v>
      </c>
      <c r="G89" s="17">
        <v>10000</v>
      </c>
    </row>
    <row r="90" spans="1:7" ht="109.5" customHeight="1" x14ac:dyDescent="0.3">
      <c r="A90" s="29" t="s">
        <v>117</v>
      </c>
      <c r="B90" s="19" t="s">
        <v>14</v>
      </c>
      <c r="C90" s="19" t="s">
        <v>45</v>
      </c>
      <c r="D90" s="19" t="s">
        <v>45</v>
      </c>
      <c r="E90" s="26" t="s">
        <v>93</v>
      </c>
      <c r="F90" s="19" t="s">
        <v>24</v>
      </c>
      <c r="G90" s="17">
        <v>15000</v>
      </c>
    </row>
    <row r="91" spans="1:7" ht="70.5" customHeight="1" x14ac:dyDescent="0.3">
      <c r="A91" s="29" t="s">
        <v>380</v>
      </c>
      <c r="B91" s="19" t="s">
        <v>14</v>
      </c>
      <c r="C91" s="19" t="s">
        <v>45</v>
      </c>
      <c r="D91" s="19" t="s">
        <v>45</v>
      </c>
      <c r="E91" s="26" t="s">
        <v>381</v>
      </c>
      <c r="F91" s="19" t="s">
        <v>24</v>
      </c>
      <c r="G91" s="17">
        <v>58600</v>
      </c>
    </row>
    <row r="92" spans="1:7" ht="123.75" customHeight="1" x14ac:dyDescent="0.3">
      <c r="A92" s="29" t="s">
        <v>52</v>
      </c>
      <c r="B92" s="44" t="s">
        <v>14</v>
      </c>
      <c r="C92" s="44" t="s">
        <v>36</v>
      </c>
      <c r="D92" s="44" t="s">
        <v>18</v>
      </c>
      <c r="E92" s="23" t="s">
        <v>53</v>
      </c>
      <c r="F92" s="44" t="s">
        <v>21</v>
      </c>
      <c r="G92" s="17">
        <v>9811344.7100000009</v>
      </c>
    </row>
    <row r="93" spans="1:7" ht="66" customHeight="1" x14ac:dyDescent="0.3">
      <c r="A93" s="29" t="s">
        <v>108</v>
      </c>
      <c r="B93" s="44" t="s">
        <v>14</v>
      </c>
      <c r="C93" s="44" t="s">
        <v>36</v>
      </c>
      <c r="D93" s="44" t="s">
        <v>18</v>
      </c>
      <c r="E93" s="23" t="s">
        <v>53</v>
      </c>
      <c r="F93" s="44" t="s">
        <v>24</v>
      </c>
      <c r="G93" s="17">
        <v>1942816</v>
      </c>
    </row>
    <row r="94" spans="1:7" ht="56.25" x14ac:dyDescent="0.3">
      <c r="A94" s="29" t="s">
        <v>54</v>
      </c>
      <c r="B94" s="44" t="s">
        <v>14</v>
      </c>
      <c r="C94" s="44" t="s">
        <v>36</v>
      </c>
      <c r="D94" s="44" t="s">
        <v>18</v>
      </c>
      <c r="E94" s="27" t="s">
        <v>53</v>
      </c>
      <c r="F94" s="44" t="s">
        <v>26</v>
      </c>
      <c r="G94" s="17">
        <v>42000</v>
      </c>
    </row>
    <row r="95" spans="1:7" ht="123.75" customHeight="1" x14ac:dyDescent="0.3">
      <c r="A95" s="29" t="s">
        <v>55</v>
      </c>
      <c r="B95" s="44" t="s">
        <v>14</v>
      </c>
      <c r="C95" s="44" t="s">
        <v>36</v>
      </c>
      <c r="D95" s="44" t="s">
        <v>18</v>
      </c>
      <c r="E95" s="23" t="s">
        <v>56</v>
      </c>
      <c r="F95" s="44" t="s">
        <v>21</v>
      </c>
      <c r="G95" s="17">
        <v>488781</v>
      </c>
    </row>
    <row r="96" spans="1:7" ht="86.25" customHeight="1" x14ac:dyDescent="0.3">
      <c r="A96" s="29" t="s">
        <v>109</v>
      </c>
      <c r="B96" s="44" t="s">
        <v>14</v>
      </c>
      <c r="C96" s="44" t="s">
        <v>36</v>
      </c>
      <c r="D96" s="44" t="s">
        <v>18</v>
      </c>
      <c r="E96" s="25" t="s">
        <v>56</v>
      </c>
      <c r="F96" s="44" t="s">
        <v>24</v>
      </c>
      <c r="G96" s="17">
        <v>381890</v>
      </c>
    </row>
    <row r="97" spans="1:7" ht="168" customHeight="1" x14ac:dyDescent="0.3">
      <c r="A97" s="29" t="s">
        <v>317</v>
      </c>
      <c r="B97" s="44" t="s">
        <v>14</v>
      </c>
      <c r="C97" s="44" t="s">
        <v>36</v>
      </c>
      <c r="D97" s="44" t="s">
        <v>18</v>
      </c>
      <c r="E97" s="25" t="s">
        <v>316</v>
      </c>
      <c r="F97" s="44" t="s">
        <v>21</v>
      </c>
      <c r="G97" s="17">
        <v>5615861</v>
      </c>
    </row>
    <row r="98" spans="1:7" ht="144.75" customHeight="1" x14ac:dyDescent="0.3">
      <c r="A98" s="29" t="s">
        <v>195</v>
      </c>
      <c r="B98" s="44" t="s">
        <v>14</v>
      </c>
      <c r="C98" s="44" t="s">
        <v>36</v>
      </c>
      <c r="D98" s="44" t="s">
        <v>18</v>
      </c>
      <c r="E98" s="32" t="s">
        <v>57</v>
      </c>
      <c r="F98" s="44" t="s">
        <v>21</v>
      </c>
      <c r="G98" s="17">
        <v>316195</v>
      </c>
    </row>
    <row r="99" spans="1:7" ht="112.5" x14ac:dyDescent="0.3">
      <c r="A99" s="29" t="s">
        <v>110</v>
      </c>
      <c r="B99" s="44" t="s">
        <v>14</v>
      </c>
      <c r="C99" s="44" t="s">
        <v>36</v>
      </c>
      <c r="D99" s="44" t="s">
        <v>18</v>
      </c>
      <c r="E99" s="23" t="s">
        <v>58</v>
      </c>
      <c r="F99" s="44" t="s">
        <v>24</v>
      </c>
      <c r="G99" s="17">
        <v>220000</v>
      </c>
    </row>
    <row r="100" spans="1:7" ht="56.25" x14ac:dyDescent="0.3">
      <c r="A100" s="29" t="s">
        <v>323</v>
      </c>
      <c r="B100" s="44" t="s">
        <v>14</v>
      </c>
      <c r="C100" s="44" t="s">
        <v>36</v>
      </c>
      <c r="D100" s="44" t="s">
        <v>18</v>
      </c>
      <c r="E100" s="23" t="s">
        <v>322</v>
      </c>
      <c r="F100" s="44" t="s">
        <v>24</v>
      </c>
      <c r="G100" s="17">
        <v>8748</v>
      </c>
    </row>
    <row r="101" spans="1:7" ht="63.75" customHeight="1" x14ac:dyDescent="0.3">
      <c r="A101" s="29" t="s">
        <v>235</v>
      </c>
      <c r="B101" s="44" t="s">
        <v>14</v>
      </c>
      <c r="C101" s="44" t="s">
        <v>36</v>
      </c>
      <c r="D101" s="44" t="s">
        <v>18</v>
      </c>
      <c r="E101" s="23" t="s">
        <v>231</v>
      </c>
      <c r="F101" s="44" t="s">
        <v>24</v>
      </c>
      <c r="G101" s="17">
        <v>50000</v>
      </c>
    </row>
    <row r="102" spans="1:7" ht="56.25" x14ac:dyDescent="0.3">
      <c r="A102" s="29" t="s">
        <v>111</v>
      </c>
      <c r="B102" s="44" t="s">
        <v>14</v>
      </c>
      <c r="C102" s="44" t="s">
        <v>36</v>
      </c>
      <c r="D102" s="44" t="s">
        <v>18</v>
      </c>
      <c r="E102" s="27" t="s">
        <v>59</v>
      </c>
      <c r="F102" s="44" t="s">
        <v>24</v>
      </c>
      <c r="G102" s="17">
        <v>50000</v>
      </c>
    </row>
    <row r="103" spans="1:7" ht="98.25" customHeight="1" x14ac:dyDescent="0.3">
      <c r="A103" s="38" t="s">
        <v>367</v>
      </c>
      <c r="B103" s="19" t="s">
        <v>14</v>
      </c>
      <c r="C103" s="19" t="s">
        <v>36</v>
      </c>
      <c r="D103" s="19" t="s">
        <v>18</v>
      </c>
      <c r="E103" s="25" t="s">
        <v>361</v>
      </c>
      <c r="F103" s="19" t="s">
        <v>24</v>
      </c>
      <c r="G103" s="35">
        <v>269000</v>
      </c>
    </row>
    <row r="104" spans="1:7" ht="84.75" customHeight="1" x14ac:dyDescent="0.3">
      <c r="A104" s="30" t="s">
        <v>325</v>
      </c>
      <c r="B104" s="44" t="s">
        <v>14</v>
      </c>
      <c r="C104" s="44" t="s">
        <v>36</v>
      </c>
      <c r="D104" s="44" t="s">
        <v>18</v>
      </c>
      <c r="E104" s="27" t="s">
        <v>324</v>
      </c>
      <c r="F104" s="44" t="s">
        <v>24</v>
      </c>
      <c r="G104" s="17">
        <v>10000</v>
      </c>
    </row>
    <row r="105" spans="1:7" ht="68.25" customHeight="1" x14ac:dyDescent="0.3">
      <c r="A105" s="29" t="s">
        <v>112</v>
      </c>
      <c r="B105" s="44" t="s">
        <v>14</v>
      </c>
      <c r="C105" s="44" t="s">
        <v>36</v>
      </c>
      <c r="D105" s="44" t="s">
        <v>18</v>
      </c>
      <c r="E105" s="23" t="s">
        <v>60</v>
      </c>
      <c r="F105" s="44" t="s">
        <v>24</v>
      </c>
      <c r="G105" s="35">
        <v>50000</v>
      </c>
    </row>
    <row r="106" spans="1:7" ht="69" customHeight="1" x14ac:dyDescent="0.3">
      <c r="A106" s="29" t="s">
        <v>344</v>
      </c>
      <c r="B106" s="44" t="s">
        <v>14</v>
      </c>
      <c r="C106" s="44" t="s">
        <v>62</v>
      </c>
      <c r="D106" s="44" t="s">
        <v>18</v>
      </c>
      <c r="E106" s="23" t="s">
        <v>343</v>
      </c>
      <c r="F106" s="44" t="s">
        <v>64</v>
      </c>
      <c r="G106" s="17">
        <v>1533498.25</v>
      </c>
    </row>
    <row r="107" spans="1:7" ht="69" customHeight="1" x14ac:dyDescent="0.3">
      <c r="A107" s="29" t="s">
        <v>139</v>
      </c>
      <c r="B107" s="48" t="s">
        <v>14</v>
      </c>
      <c r="C107" s="48" t="s">
        <v>62</v>
      </c>
      <c r="D107" s="48" t="s">
        <v>42</v>
      </c>
      <c r="E107" s="23" t="s">
        <v>386</v>
      </c>
      <c r="F107" s="48" t="s">
        <v>64</v>
      </c>
      <c r="G107" s="17">
        <v>362492.95</v>
      </c>
    </row>
    <row r="108" spans="1:7" ht="71.25" customHeight="1" x14ac:dyDescent="0.3">
      <c r="A108" s="29" t="s">
        <v>139</v>
      </c>
      <c r="B108" s="44" t="s">
        <v>14</v>
      </c>
      <c r="C108" s="44" t="s">
        <v>62</v>
      </c>
      <c r="D108" s="44" t="s">
        <v>42</v>
      </c>
      <c r="E108" s="23" t="s">
        <v>229</v>
      </c>
      <c r="F108" s="44" t="s">
        <v>64</v>
      </c>
      <c r="G108" s="17">
        <f>254661.75+22000</f>
        <v>276661.75</v>
      </c>
    </row>
    <row r="109" spans="1:7" ht="124.5" customHeight="1" x14ac:dyDescent="0.3">
      <c r="A109" s="30" t="s">
        <v>230</v>
      </c>
      <c r="B109" s="44" t="s">
        <v>14</v>
      </c>
      <c r="C109" s="44" t="s">
        <v>62</v>
      </c>
      <c r="D109" s="44" t="s">
        <v>42</v>
      </c>
      <c r="E109" s="26" t="s">
        <v>359</v>
      </c>
      <c r="F109" s="44" t="s">
        <v>64</v>
      </c>
      <c r="G109" s="17">
        <f>220720-22000-198720</f>
        <v>0</v>
      </c>
    </row>
    <row r="110" spans="1:7" ht="124.5" customHeight="1" x14ac:dyDescent="0.3">
      <c r="A110" s="30" t="s">
        <v>387</v>
      </c>
      <c r="B110" s="48" t="s">
        <v>14</v>
      </c>
      <c r="C110" s="48" t="s">
        <v>62</v>
      </c>
      <c r="D110" s="48" t="s">
        <v>42</v>
      </c>
      <c r="E110" s="26" t="s">
        <v>388</v>
      </c>
      <c r="F110" s="48" t="s">
        <v>64</v>
      </c>
      <c r="G110" s="17">
        <v>198720</v>
      </c>
    </row>
    <row r="111" spans="1:7" ht="76.5" customHeight="1" x14ac:dyDescent="0.3">
      <c r="A111" s="37" t="s">
        <v>258</v>
      </c>
      <c r="B111" s="19" t="s">
        <v>14</v>
      </c>
      <c r="C111" s="19" t="s">
        <v>28</v>
      </c>
      <c r="D111" s="19" t="s">
        <v>19</v>
      </c>
      <c r="E111" s="26" t="s">
        <v>196</v>
      </c>
      <c r="F111" s="19" t="s">
        <v>24</v>
      </c>
      <c r="G111" s="17">
        <f>190300-60000</f>
        <v>130300</v>
      </c>
    </row>
    <row r="112" spans="1:7" s="10" customFormat="1" ht="36" customHeight="1" x14ac:dyDescent="0.25">
      <c r="A112" s="14" t="s">
        <v>124</v>
      </c>
      <c r="B112" s="5" t="s">
        <v>65</v>
      </c>
      <c r="C112" s="5" t="s">
        <v>15</v>
      </c>
      <c r="D112" s="5" t="s">
        <v>15</v>
      </c>
      <c r="E112" s="5" t="s">
        <v>16</v>
      </c>
      <c r="F112" s="5" t="s">
        <v>17</v>
      </c>
      <c r="G112" s="16">
        <f>SUM(G113:G118)</f>
        <v>3257123.55</v>
      </c>
    </row>
    <row r="113" spans="1:8" s="10" customFormat="1" ht="69.75" customHeight="1" x14ac:dyDescent="0.25">
      <c r="A113" s="38" t="s">
        <v>331</v>
      </c>
      <c r="B113" s="19" t="s">
        <v>65</v>
      </c>
      <c r="C113" s="19" t="s">
        <v>18</v>
      </c>
      <c r="D113" s="19" t="s">
        <v>42</v>
      </c>
      <c r="E113" s="19" t="s">
        <v>330</v>
      </c>
      <c r="F113" s="19" t="s">
        <v>24</v>
      </c>
      <c r="G113" s="35">
        <v>6000</v>
      </c>
    </row>
    <row r="114" spans="1:8" ht="124.5" customHeight="1" x14ac:dyDescent="0.3">
      <c r="A114" s="1" t="s">
        <v>280</v>
      </c>
      <c r="B114" s="44" t="s">
        <v>65</v>
      </c>
      <c r="C114" s="44" t="s">
        <v>18</v>
      </c>
      <c r="D114" s="44" t="s">
        <v>42</v>
      </c>
      <c r="E114" s="23" t="s">
        <v>68</v>
      </c>
      <c r="F114" s="44" t="s">
        <v>21</v>
      </c>
      <c r="G114" s="17">
        <f>1231955.52+271092.54</f>
        <v>1503048.06</v>
      </c>
    </row>
    <row r="115" spans="1:8" ht="71.25" customHeight="1" x14ac:dyDescent="0.3">
      <c r="A115" s="7" t="s">
        <v>125</v>
      </c>
      <c r="B115" s="44" t="s">
        <v>65</v>
      </c>
      <c r="C115" s="44" t="s">
        <v>18</v>
      </c>
      <c r="D115" s="44" t="s">
        <v>42</v>
      </c>
      <c r="E115" s="23" t="s">
        <v>68</v>
      </c>
      <c r="F115" s="44" t="s">
        <v>24</v>
      </c>
      <c r="G115" s="17">
        <f>305669+311030</f>
        <v>616699</v>
      </c>
    </row>
    <row r="116" spans="1:8" ht="54.75" customHeight="1" x14ac:dyDescent="0.3">
      <c r="A116" s="7" t="s">
        <v>126</v>
      </c>
      <c r="B116" s="44" t="s">
        <v>65</v>
      </c>
      <c r="C116" s="42" t="s">
        <v>18</v>
      </c>
      <c r="D116" s="44" t="s">
        <v>42</v>
      </c>
      <c r="E116" s="23" t="s">
        <v>68</v>
      </c>
      <c r="F116" s="44" t="s">
        <v>26</v>
      </c>
      <c r="G116" s="17">
        <v>17500</v>
      </c>
    </row>
    <row r="117" spans="1:8" ht="124.5" customHeight="1" x14ac:dyDescent="0.3">
      <c r="A117" s="1" t="s">
        <v>127</v>
      </c>
      <c r="B117" s="42" t="s">
        <v>65</v>
      </c>
      <c r="C117" s="18" t="s">
        <v>18</v>
      </c>
      <c r="D117" s="42" t="s">
        <v>42</v>
      </c>
      <c r="E117" s="23" t="s">
        <v>69</v>
      </c>
      <c r="F117" s="42" t="s">
        <v>21</v>
      </c>
      <c r="G117" s="17">
        <v>72000</v>
      </c>
    </row>
    <row r="118" spans="1:8" ht="104.25" customHeight="1" x14ac:dyDescent="0.3">
      <c r="A118" s="1" t="s">
        <v>66</v>
      </c>
      <c r="B118" s="44" t="s">
        <v>65</v>
      </c>
      <c r="C118" s="44" t="s">
        <v>18</v>
      </c>
      <c r="D118" s="44" t="s">
        <v>42</v>
      </c>
      <c r="E118" s="23" t="s">
        <v>67</v>
      </c>
      <c r="F118" s="44" t="s">
        <v>21</v>
      </c>
      <c r="G118" s="17">
        <v>1041876.49</v>
      </c>
    </row>
    <row r="119" spans="1:8" s="15" customFormat="1" ht="51" customHeight="1" x14ac:dyDescent="0.25">
      <c r="A119" s="14" t="s">
        <v>128</v>
      </c>
      <c r="B119" s="5" t="s">
        <v>70</v>
      </c>
      <c r="C119" s="5" t="s">
        <v>15</v>
      </c>
      <c r="D119" s="5" t="s">
        <v>15</v>
      </c>
      <c r="E119" s="5" t="s">
        <v>16</v>
      </c>
      <c r="F119" s="5" t="s">
        <v>17</v>
      </c>
      <c r="G119" s="16">
        <f>SUM(G120:G126)</f>
        <v>7956534.9500000002</v>
      </c>
    </row>
    <row r="120" spans="1:8" ht="144" customHeight="1" x14ac:dyDescent="0.3">
      <c r="A120" s="29" t="s">
        <v>142</v>
      </c>
      <c r="B120" s="44" t="s">
        <v>70</v>
      </c>
      <c r="C120" s="44" t="s">
        <v>18</v>
      </c>
      <c r="D120" s="44" t="s">
        <v>34</v>
      </c>
      <c r="E120" s="23" t="s">
        <v>23</v>
      </c>
      <c r="F120" s="44" t="s">
        <v>21</v>
      </c>
      <c r="G120" s="17">
        <f>5305637.5+148256.14</f>
        <v>5453893.6399999997</v>
      </c>
    </row>
    <row r="121" spans="1:8" ht="93.75" customHeight="1" x14ac:dyDescent="0.3">
      <c r="A121" s="29" t="s">
        <v>143</v>
      </c>
      <c r="B121" s="44" t="s">
        <v>70</v>
      </c>
      <c r="C121" s="44" t="s">
        <v>18</v>
      </c>
      <c r="D121" s="44" t="s">
        <v>34</v>
      </c>
      <c r="E121" s="23" t="s">
        <v>23</v>
      </c>
      <c r="F121" s="44" t="s">
        <v>24</v>
      </c>
      <c r="G121" s="17">
        <v>902995.8</v>
      </c>
    </row>
    <row r="122" spans="1:8" ht="84.75" customHeight="1" x14ac:dyDescent="0.3">
      <c r="A122" s="29" t="s">
        <v>25</v>
      </c>
      <c r="B122" s="44" t="s">
        <v>70</v>
      </c>
      <c r="C122" s="44" t="s">
        <v>18</v>
      </c>
      <c r="D122" s="44" t="s">
        <v>34</v>
      </c>
      <c r="E122" s="23" t="s">
        <v>23</v>
      </c>
      <c r="F122" s="44" t="s">
        <v>26</v>
      </c>
      <c r="G122" s="17">
        <v>10000</v>
      </c>
    </row>
    <row r="123" spans="1:8" ht="72" customHeight="1" x14ac:dyDescent="0.3">
      <c r="A123" s="38" t="s">
        <v>331</v>
      </c>
      <c r="B123" s="44" t="s">
        <v>70</v>
      </c>
      <c r="C123" s="44" t="s">
        <v>18</v>
      </c>
      <c r="D123" s="44" t="s">
        <v>34</v>
      </c>
      <c r="E123" s="23" t="s">
        <v>330</v>
      </c>
      <c r="F123" s="44" t="s">
        <v>24</v>
      </c>
      <c r="G123" s="17">
        <v>20000</v>
      </c>
    </row>
    <row r="124" spans="1:8" ht="123.75" customHeight="1" x14ac:dyDescent="0.3">
      <c r="A124" s="36" t="s">
        <v>354</v>
      </c>
      <c r="B124" s="44" t="s">
        <v>70</v>
      </c>
      <c r="C124" s="44" t="s">
        <v>18</v>
      </c>
      <c r="D124" s="44" t="s">
        <v>29</v>
      </c>
      <c r="E124" s="23" t="s">
        <v>353</v>
      </c>
      <c r="F124" s="19" t="s">
        <v>21</v>
      </c>
      <c r="G124" s="35">
        <f>943210.65-6550</f>
        <v>936660.65</v>
      </c>
    </row>
    <row r="125" spans="1:8" ht="50.25" customHeight="1" x14ac:dyDescent="0.3">
      <c r="A125" s="36" t="s">
        <v>346</v>
      </c>
      <c r="B125" s="19" t="s">
        <v>70</v>
      </c>
      <c r="C125" s="19" t="s">
        <v>18</v>
      </c>
      <c r="D125" s="19" t="s">
        <v>29</v>
      </c>
      <c r="E125" s="26" t="s">
        <v>345</v>
      </c>
      <c r="F125" s="19" t="s">
        <v>26</v>
      </c>
      <c r="G125" s="35">
        <v>624984.86</v>
      </c>
    </row>
    <row r="126" spans="1:8" ht="104.25" customHeight="1" x14ac:dyDescent="0.3">
      <c r="A126" s="31" t="s">
        <v>122</v>
      </c>
      <c r="B126" s="44" t="s">
        <v>70</v>
      </c>
      <c r="C126" s="44" t="s">
        <v>45</v>
      </c>
      <c r="D126" s="44" t="s">
        <v>27</v>
      </c>
      <c r="E126" s="23" t="s">
        <v>102</v>
      </c>
      <c r="F126" s="44" t="s">
        <v>24</v>
      </c>
      <c r="G126" s="17">
        <v>8000</v>
      </c>
    </row>
    <row r="127" spans="1:8" s="15" customFormat="1" ht="37.5" x14ac:dyDescent="0.25">
      <c r="A127" s="14" t="s">
        <v>129</v>
      </c>
      <c r="B127" s="5" t="s">
        <v>71</v>
      </c>
      <c r="C127" s="5" t="s">
        <v>15</v>
      </c>
      <c r="D127" s="5" t="s">
        <v>15</v>
      </c>
      <c r="E127" s="5" t="s">
        <v>16</v>
      </c>
      <c r="F127" s="5" t="s">
        <v>17</v>
      </c>
      <c r="G127" s="16">
        <f>SUM(G128:G196)</f>
        <v>197336957.17999998</v>
      </c>
      <c r="H127" s="21"/>
    </row>
    <row r="128" spans="1:8" ht="150" x14ac:dyDescent="0.3">
      <c r="A128" s="29" t="s">
        <v>72</v>
      </c>
      <c r="B128" s="44" t="s">
        <v>71</v>
      </c>
      <c r="C128" s="44" t="s">
        <v>45</v>
      </c>
      <c r="D128" s="44" t="s">
        <v>18</v>
      </c>
      <c r="E128" s="23" t="s">
        <v>73</v>
      </c>
      <c r="F128" s="44" t="s">
        <v>21</v>
      </c>
      <c r="G128" s="17">
        <v>1912520</v>
      </c>
    </row>
    <row r="129" spans="1:8" ht="112.5" x14ac:dyDescent="0.3">
      <c r="A129" s="33" t="s">
        <v>197</v>
      </c>
      <c r="B129" s="44" t="s">
        <v>71</v>
      </c>
      <c r="C129" s="44" t="s">
        <v>45</v>
      </c>
      <c r="D129" s="44" t="s">
        <v>18</v>
      </c>
      <c r="E129" s="23" t="s">
        <v>73</v>
      </c>
      <c r="F129" s="44" t="s">
        <v>24</v>
      </c>
      <c r="G129" s="17">
        <v>3724122.53</v>
      </c>
    </row>
    <row r="130" spans="1:8" ht="112.5" x14ac:dyDescent="0.3">
      <c r="A130" s="29" t="s">
        <v>130</v>
      </c>
      <c r="B130" s="44" t="s">
        <v>71</v>
      </c>
      <c r="C130" s="44" t="s">
        <v>45</v>
      </c>
      <c r="D130" s="44" t="s">
        <v>18</v>
      </c>
      <c r="E130" s="23" t="s">
        <v>73</v>
      </c>
      <c r="F130" s="44" t="s">
        <v>33</v>
      </c>
      <c r="G130" s="17">
        <v>24267052.5</v>
      </c>
    </row>
    <row r="131" spans="1:8" ht="93.75" x14ac:dyDescent="0.3">
      <c r="A131" s="29" t="s">
        <v>74</v>
      </c>
      <c r="B131" s="44" t="s">
        <v>71</v>
      </c>
      <c r="C131" s="44" t="s">
        <v>45</v>
      </c>
      <c r="D131" s="44" t="s">
        <v>18</v>
      </c>
      <c r="E131" s="23" t="s">
        <v>73</v>
      </c>
      <c r="F131" s="44" t="s">
        <v>26</v>
      </c>
      <c r="G131" s="17">
        <v>28000</v>
      </c>
    </row>
    <row r="132" spans="1:8" ht="89.25" customHeight="1" x14ac:dyDescent="0.3">
      <c r="A132" s="29" t="s">
        <v>198</v>
      </c>
      <c r="B132" s="44" t="s">
        <v>71</v>
      </c>
      <c r="C132" s="44" t="s">
        <v>45</v>
      </c>
      <c r="D132" s="44" t="s">
        <v>18</v>
      </c>
      <c r="E132" s="23" t="s">
        <v>75</v>
      </c>
      <c r="F132" s="44" t="s">
        <v>33</v>
      </c>
      <c r="G132" s="17">
        <v>30000</v>
      </c>
    </row>
    <row r="133" spans="1:8" ht="262.5" x14ac:dyDescent="0.3">
      <c r="A133" s="36" t="s">
        <v>297</v>
      </c>
      <c r="B133" s="44" t="s">
        <v>71</v>
      </c>
      <c r="C133" s="44" t="s">
        <v>45</v>
      </c>
      <c r="D133" s="44" t="s">
        <v>18</v>
      </c>
      <c r="E133" s="32" t="s">
        <v>243</v>
      </c>
      <c r="F133" s="44" t="s">
        <v>21</v>
      </c>
      <c r="G133" s="17">
        <v>4052928</v>
      </c>
    </row>
    <row r="134" spans="1:8" ht="208.5" customHeight="1" x14ac:dyDescent="0.3">
      <c r="A134" s="36" t="s">
        <v>296</v>
      </c>
      <c r="B134" s="44" t="s">
        <v>71</v>
      </c>
      <c r="C134" s="44" t="s">
        <v>45</v>
      </c>
      <c r="D134" s="44" t="s">
        <v>18</v>
      </c>
      <c r="E134" s="32" t="s">
        <v>243</v>
      </c>
      <c r="F134" s="44" t="s">
        <v>24</v>
      </c>
      <c r="G134" s="17">
        <v>17490</v>
      </c>
      <c r="H134" s="43"/>
    </row>
    <row r="135" spans="1:8" ht="225" x14ac:dyDescent="0.3">
      <c r="A135" s="36" t="s">
        <v>295</v>
      </c>
      <c r="B135" s="44" t="s">
        <v>71</v>
      </c>
      <c r="C135" s="44" t="s">
        <v>45</v>
      </c>
      <c r="D135" s="44" t="s">
        <v>18</v>
      </c>
      <c r="E135" s="32" t="s">
        <v>243</v>
      </c>
      <c r="F135" s="44" t="s">
        <v>33</v>
      </c>
      <c r="G135" s="17">
        <v>32016778</v>
      </c>
    </row>
    <row r="136" spans="1:8" ht="87" customHeight="1" x14ac:dyDescent="0.3">
      <c r="A136" s="29" t="s">
        <v>199</v>
      </c>
      <c r="B136" s="44" t="s">
        <v>71</v>
      </c>
      <c r="C136" s="44" t="s">
        <v>45</v>
      </c>
      <c r="D136" s="44" t="s">
        <v>18</v>
      </c>
      <c r="E136" s="23" t="s">
        <v>76</v>
      </c>
      <c r="F136" s="44" t="s">
        <v>24</v>
      </c>
      <c r="G136" s="17">
        <v>129100</v>
      </c>
    </row>
    <row r="137" spans="1:8" ht="92.25" customHeight="1" x14ac:dyDescent="0.3">
      <c r="A137" s="29" t="s">
        <v>77</v>
      </c>
      <c r="B137" s="44" t="s">
        <v>71</v>
      </c>
      <c r="C137" s="44" t="s">
        <v>45</v>
      </c>
      <c r="D137" s="44" t="s">
        <v>18</v>
      </c>
      <c r="E137" s="23" t="s">
        <v>76</v>
      </c>
      <c r="F137" s="44" t="s">
        <v>33</v>
      </c>
      <c r="G137" s="17">
        <v>443400</v>
      </c>
    </row>
    <row r="138" spans="1:8" ht="187.5" x14ac:dyDescent="0.3">
      <c r="A138" s="36" t="s">
        <v>244</v>
      </c>
      <c r="B138" s="44" t="s">
        <v>71</v>
      </c>
      <c r="C138" s="44" t="s">
        <v>45</v>
      </c>
      <c r="D138" s="44" t="s">
        <v>18</v>
      </c>
      <c r="E138" s="32" t="s">
        <v>245</v>
      </c>
      <c r="F138" s="24">
        <v>200</v>
      </c>
      <c r="G138" s="17">
        <v>40201</v>
      </c>
    </row>
    <row r="139" spans="1:8" ht="200.25" customHeight="1" x14ac:dyDescent="0.3">
      <c r="A139" s="36" t="s">
        <v>246</v>
      </c>
      <c r="B139" s="44" t="s">
        <v>71</v>
      </c>
      <c r="C139" s="44" t="s">
        <v>45</v>
      </c>
      <c r="D139" s="44" t="s">
        <v>18</v>
      </c>
      <c r="E139" s="32" t="s">
        <v>245</v>
      </c>
      <c r="F139" s="24">
        <v>600</v>
      </c>
      <c r="G139" s="17">
        <v>886192</v>
      </c>
    </row>
    <row r="140" spans="1:8" ht="93" customHeight="1" x14ac:dyDescent="0.3">
      <c r="A140" s="29" t="s">
        <v>153</v>
      </c>
      <c r="B140" s="44" t="s">
        <v>71</v>
      </c>
      <c r="C140" s="44" t="s">
        <v>45</v>
      </c>
      <c r="D140" s="44" t="s">
        <v>18</v>
      </c>
      <c r="E140" s="32" t="s">
        <v>31</v>
      </c>
      <c r="F140" s="24">
        <v>200</v>
      </c>
      <c r="G140" s="17">
        <v>50000</v>
      </c>
    </row>
    <row r="141" spans="1:8" ht="108" customHeight="1" x14ac:dyDescent="0.3">
      <c r="A141" s="36" t="s">
        <v>237</v>
      </c>
      <c r="B141" s="19" t="s">
        <v>71</v>
      </c>
      <c r="C141" s="19" t="s">
        <v>45</v>
      </c>
      <c r="D141" s="19" t="s">
        <v>18</v>
      </c>
      <c r="E141" s="26" t="s">
        <v>31</v>
      </c>
      <c r="F141" s="19" t="s">
        <v>33</v>
      </c>
      <c r="G141" s="35">
        <v>260000</v>
      </c>
    </row>
    <row r="142" spans="1:8" ht="150" x14ac:dyDescent="0.3">
      <c r="A142" s="29" t="s">
        <v>72</v>
      </c>
      <c r="B142" s="44" t="s">
        <v>71</v>
      </c>
      <c r="C142" s="44" t="s">
        <v>45</v>
      </c>
      <c r="D142" s="44" t="s">
        <v>19</v>
      </c>
      <c r="E142" s="23" t="s">
        <v>73</v>
      </c>
      <c r="F142" s="44" t="s">
        <v>21</v>
      </c>
      <c r="G142" s="17">
        <v>1779060</v>
      </c>
    </row>
    <row r="143" spans="1:8" ht="112.5" x14ac:dyDescent="0.3">
      <c r="A143" s="33" t="s">
        <v>197</v>
      </c>
      <c r="B143" s="44" t="s">
        <v>71</v>
      </c>
      <c r="C143" s="44" t="s">
        <v>45</v>
      </c>
      <c r="D143" s="44" t="s">
        <v>19</v>
      </c>
      <c r="E143" s="23" t="s">
        <v>73</v>
      </c>
      <c r="F143" s="44" t="s">
        <v>24</v>
      </c>
      <c r="G143" s="17">
        <v>601000</v>
      </c>
    </row>
    <row r="144" spans="1:8" ht="131.25" x14ac:dyDescent="0.3">
      <c r="A144" s="29" t="s">
        <v>288</v>
      </c>
      <c r="B144" s="44" t="s">
        <v>71</v>
      </c>
      <c r="C144" s="44" t="s">
        <v>45</v>
      </c>
      <c r="D144" s="44" t="s">
        <v>19</v>
      </c>
      <c r="E144" s="27" t="s">
        <v>287</v>
      </c>
      <c r="F144" s="44" t="s">
        <v>24</v>
      </c>
      <c r="G144" s="17">
        <v>34714</v>
      </c>
    </row>
    <row r="145" spans="1:7" ht="168.75" x14ac:dyDescent="0.3">
      <c r="A145" s="29" t="s">
        <v>200</v>
      </c>
      <c r="B145" s="44" t="s">
        <v>71</v>
      </c>
      <c r="C145" s="44" t="s">
        <v>45</v>
      </c>
      <c r="D145" s="44" t="s">
        <v>19</v>
      </c>
      <c r="E145" s="23" t="s">
        <v>82</v>
      </c>
      <c r="F145" s="44" t="s">
        <v>21</v>
      </c>
      <c r="G145" s="17">
        <v>4217895</v>
      </c>
    </row>
    <row r="146" spans="1:7" ht="112.5" x14ac:dyDescent="0.3">
      <c r="A146" s="29" t="s">
        <v>201</v>
      </c>
      <c r="B146" s="44" t="s">
        <v>71</v>
      </c>
      <c r="C146" s="44" t="s">
        <v>45</v>
      </c>
      <c r="D146" s="44" t="s">
        <v>19</v>
      </c>
      <c r="E146" s="23" t="s">
        <v>82</v>
      </c>
      <c r="F146" s="44" t="s">
        <v>24</v>
      </c>
      <c r="G146" s="17">
        <v>10855069.539999999</v>
      </c>
    </row>
    <row r="147" spans="1:7" ht="131.25" x14ac:dyDescent="0.3">
      <c r="A147" s="29" t="s">
        <v>83</v>
      </c>
      <c r="B147" s="44" t="s">
        <v>71</v>
      </c>
      <c r="C147" s="44" t="s">
        <v>45</v>
      </c>
      <c r="D147" s="44" t="s">
        <v>19</v>
      </c>
      <c r="E147" s="23" t="s">
        <v>82</v>
      </c>
      <c r="F147" s="44" t="s">
        <v>33</v>
      </c>
      <c r="G147" s="17">
        <v>9194605.4800000004</v>
      </c>
    </row>
    <row r="148" spans="1:7" ht="93.75" x14ac:dyDescent="0.3">
      <c r="A148" s="29" t="s">
        <v>131</v>
      </c>
      <c r="B148" s="44" t="s">
        <v>71</v>
      </c>
      <c r="C148" s="44" t="s">
        <v>45</v>
      </c>
      <c r="D148" s="44" t="s">
        <v>19</v>
      </c>
      <c r="E148" s="23" t="s">
        <v>82</v>
      </c>
      <c r="F148" s="44" t="s">
        <v>26</v>
      </c>
      <c r="G148" s="17">
        <v>345400</v>
      </c>
    </row>
    <row r="149" spans="1:7" ht="262.5" x14ac:dyDescent="0.3">
      <c r="A149" s="36" t="s">
        <v>289</v>
      </c>
      <c r="B149" s="44" t="s">
        <v>71</v>
      </c>
      <c r="C149" s="44" t="s">
        <v>45</v>
      </c>
      <c r="D149" s="44" t="s">
        <v>19</v>
      </c>
      <c r="E149" s="32" t="s">
        <v>247</v>
      </c>
      <c r="F149" s="24">
        <v>100</v>
      </c>
      <c r="G149" s="17">
        <v>35654747</v>
      </c>
    </row>
    <row r="150" spans="1:7" ht="225" x14ac:dyDescent="0.3">
      <c r="A150" s="36" t="s">
        <v>290</v>
      </c>
      <c r="B150" s="44" t="s">
        <v>71</v>
      </c>
      <c r="C150" s="44" t="s">
        <v>45</v>
      </c>
      <c r="D150" s="44" t="s">
        <v>19</v>
      </c>
      <c r="E150" s="32" t="s">
        <v>247</v>
      </c>
      <c r="F150" s="24">
        <v>200</v>
      </c>
      <c r="G150" s="17">
        <v>707970</v>
      </c>
    </row>
    <row r="151" spans="1:7" ht="225" x14ac:dyDescent="0.3">
      <c r="A151" s="36" t="s">
        <v>291</v>
      </c>
      <c r="B151" s="44" t="s">
        <v>71</v>
      </c>
      <c r="C151" s="44" t="s">
        <v>45</v>
      </c>
      <c r="D151" s="44" t="s">
        <v>19</v>
      </c>
      <c r="E151" s="32" t="s">
        <v>247</v>
      </c>
      <c r="F151" s="24">
        <v>600</v>
      </c>
      <c r="G151" s="17">
        <v>37294292</v>
      </c>
    </row>
    <row r="152" spans="1:7" ht="81" customHeight="1" x14ac:dyDescent="0.3">
      <c r="A152" s="29" t="s">
        <v>78</v>
      </c>
      <c r="B152" s="44" t="s">
        <v>71</v>
      </c>
      <c r="C152" s="44" t="s">
        <v>45</v>
      </c>
      <c r="D152" s="44" t="s">
        <v>19</v>
      </c>
      <c r="E152" s="23" t="s">
        <v>79</v>
      </c>
      <c r="F152" s="44" t="s">
        <v>33</v>
      </c>
      <c r="G152" s="17">
        <v>2266892.75</v>
      </c>
    </row>
    <row r="153" spans="1:7" ht="90.75" customHeight="1" x14ac:dyDescent="0.3">
      <c r="A153" s="29" t="s">
        <v>113</v>
      </c>
      <c r="B153" s="44" t="s">
        <v>71</v>
      </c>
      <c r="C153" s="44" t="s">
        <v>45</v>
      </c>
      <c r="D153" s="44" t="s">
        <v>19</v>
      </c>
      <c r="E153" s="23" t="s">
        <v>80</v>
      </c>
      <c r="F153" s="44" t="s">
        <v>24</v>
      </c>
      <c r="G153" s="17">
        <v>470900</v>
      </c>
    </row>
    <row r="154" spans="1:7" ht="75" x14ac:dyDescent="0.3">
      <c r="A154" s="29" t="s">
        <v>81</v>
      </c>
      <c r="B154" s="44" t="s">
        <v>71</v>
      </c>
      <c r="C154" s="44" t="s">
        <v>45</v>
      </c>
      <c r="D154" s="44" t="s">
        <v>19</v>
      </c>
      <c r="E154" s="23" t="s">
        <v>80</v>
      </c>
      <c r="F154" s="44" t="s">
        <v>33</v>
      </c>
      <c r="G154" s="17">
        <v>305000</v>
      </c>
    </row>
    <row r="155" spans="1:7" ht="100.5" customHeight="1" x14ac:dyDescent="0.3">
      <c r="A155" s="30" t="s">
        <v>281</v>
      </c>
      <c r="B155" s="44" t="s">
        <v>71</v>
      </c>
      <c r="C155" s="44" t="s">
        <v>45</v>
      </c>
      <c r="D155" s="44" t="s">
        <v>19</v>
      </c>
      <c r="E155" s="23" t="s">
        <v>292</v>
      </c>
      <c r="F155" s="44" t="s">
        <v>24</v>
      </c>
      <c r="G155" s="17">
        <v>291137</v>
      </c>
    </row>
    <row r="156" spans="1:7" ht="110.25" customHeight="1" x14ac:dyDescent="0.3">
      <c r="A156" s="30" t="s">
        <v>282</v>
      </c>
      <c r="B156" s="44" t="s">
        <v>71</v>
      </c>
      <c r="C156" s="44" t="s">
        <v>45</v>
      </c>
      <c r="D156" s="44" t="s">
        <v>19</v>
      </c>
      <c r="E156" s="23" t="s">
        <v>292</v>
      </c>
      <c r="F156" s="44" t="s">
        <v>33</v>
      </c>
      <c r="G156" s="17">
        <v>441850.17</v>
      </c>
    </row>
    <row r="157" spans="1:7" ht="146.25" customHeight="1" x14ac:dyDescent="0.3">
      <c r="A157" s="30" t="s">
        <v>383</v>
      </c>
      <c r="B157" s="47" t="s">
        <v>71</v>
      </c>
      <c r="C157" s="47" t="s">
        <v>45</v>
      </c>
      <c r="D157" s="47" t="s">
        <v>19</v>
      </c>
      <c r="E157" s="23" t="s">
        <v>382</v>
      </c>
      <c r="F157" s="47" t="s">
        <v>24</v>
      </c>
      <c r="G157" s="17">
        <v>40000</v>
      </c>
    </row>
    <row r="158" spans="1:7" ht="113.25" customHeight="1" x14ac:dyDescent="0.3">
      <c r="A158" s="36" t="s">
        <v>264</v>
      </c>
      <c r="B158" s="44" t="s">
        <v>71</v>
      </c>
      <c r="C158" s="44" t="s">
        <v>45</v>
      </c>
      <c r="D158" s="44" t="s">
        <v>19</v>
      </c>
      <c r="E158" s="23" t="s">
        <v>86</v>
      </c>
      <c r="F158" s="44" t="s">
        <v>24</v>
      </c>
      <c r="G158" s="35">
        <f>48000+12000</f>
        <v>60000</v>
      </c>
    </row>
    <row r="159" spans="1:7" ht="126.75" customHeight="1" x14ac:dyDescent="0.3">
      <c r="A159" s="36" t="s">
        <v>263</v>
      </c>
      <c r="B159" s="44" t="s">
        <v>71</v>
      </c>
      <c r="C159" s="44" t="s">
        <v>45</v>
      </c>
      <c r="D159" s="44" t="s">
        <v>19</v>
      </c>
      <c r="E159" s="23" t="s">
        <v>86</v>
      </c>
      <c r="F159" s="44" t="s">
        <v>33</v>
      </c>
      <c r="G159" s="35">
        <v>24000</v>
      </c>
    </row>
    <row r="160" spans="1:7" ht="108" customHeight="1" x14ac:dyDescent="0.3">
      <c r="A160" s="29" t="s">
        <v>237</v>
      </c>
      <c r="B160" s="44" t="s">
        <v>71</v>
      </c>
      <c r="C160" s="44" t="s">
        <v>45</v>
      </c>
      <c r="D160" s="44" t="s">
        <v>19</v>
      </c>
      <c r="E160" s="23" t="s">
        <v>31</v>
      </c>
      <c r="F160" s="44" t="s">
        <v>33</v>
      </c>
      <c r="G160" s="35">
        <v>50000</v>
      </c>
    </row>
    <row r="161" spans="1:7" ht="129.75" customHeight="1" x14ac:dyDescent="0.3">
      <c r="A161" s="29" t="s">
        <v>61</v>
      </c>
      <c r="B161" s="44" t="s">
        <v>71</v>
      </c>
      <c r="C161" s="44" t="s">
        <v>45</v>
      </c>
      <c r="D161" s="44" t="s">
        <v>19</v>
      </c>
      <c r="E161" s="23" t="s">
        <v>63</v>
      </c>
      <c r="F161" s="44" t="s">
        <v>33</v>
      </c>
      <c r="G161" s="35">
        <v>35000</v>
      </c>
    </row>
    <row r="162" spans="1:7" ht="94.5" customHeight="1" x14ac:dyDescent="0.3">
      <c r="A162" s="36" t="s">
        <v>351</v>
      </c>
      <c r="B162" s="44" t="s">
        <v>71</v>
      </c>
      <c r="C162" s="44" t="s">
        <v>45</v>
      </c>
      <c r="D162" s="44" t="s">
        <v>19</v>
      </c>
      <c r="E162" s="23" t="s">
        <v>350</v>
      </c>
      <c r="F162" s="44" t="s">
        <v>24</v>
      </c>
      <c r="G162" s="35">
        <v>1914021.6</v>
      </c>
    </row>
    <row r="163" spans="1:7" ht="94.5" customHeight="1" x14ac:dyDescent="0.3">
      <c r="A163" s="36" t="s">
        <v>351</v>
      </c>
      <c r="B163" s="44" t="s">
        <v>71</v>
      </c>
      <c r="C163" s="44" t="s">
        <v>45</v>
      </c>
      <c r="D163" s="44" t="s">
        <v>19</v>
      </c>
      <c r="E163" s="23" t="s">
        <v>362</v>
      </c>
      <c r="F163" s="44" t="s">
        <v>24</v>
      </c>
      <c r="G163" s="35">
        <v>20000</v>
      </c>
    </row>
    <row r="164" spans="1:7" ht="90.75" customHeight="1" x14ac:dyDescent="0.3">
      <c r="A164" s="36" t="s">
        <v>368</v>
      </c>
      <c r="B164" s="44" t="s">
        <v>71</v>
      </c>
      <c r="C164" s="44" t="s">
        <v>45</v>
      </c>
      <c r="D164" s="44" t="s">
        <v>19</v>
      </c>
      <c r="E164" s="23" t="s">
        <v>363</v>
      </c>
      <c r="F164" s="44" t="s">
        <v>24</v>
      </c>
      <c r="G164" s="35">
        <v>644500</v>
      </c>
    </row>
    <row r="165" spans="1:7" ht="94.5" customHeight="1" x14ac:dyDescent="0.3">
      <c r="A165" s="29" t="s">
        <v>364</v>
      </c>
      <c r="B165" s="44" t="s">
        <v>71</v>
      </c>
      <c r="C165" s="44" t="s">
        <v>45</v>
      </c>
      <c r="D165" s="44" t="s">
        <v>19</v>
      </c>
      <c r="E165" s="23" t="s">
        <v>347</v>
      </c>
      <c r="F165" s="44" t="s">
        <v>24</v>
      </c>
      <c r="G165" s="35">
        <v>6550</v>
      </c>
    </row>
    <row r="166" spans="1:7" ht="74.25" customHeight="1" x14ac:dyDescent="0.3">
      <c r="A166" s="29" t="s">
        <v>84</v>
      </c>
      <c r="B166" s="44" t="s">
        <v>71</v>
      </c>
      <c r="C166" s="44" t="s">
        <v>45</v>
      </c>
      <c r="D166" s="44" t="s">
        <v>42</v>
      </c>
      <c r="E166" s="23" t="s">
        <v>85</v>
      </c>
      <c r="F166" s="44" t="s">
        <v>33</v>
      </c>
      <c r="G166" s="17">
        <v>7524274.9900000002</v>
      </c>
    </row>
    <row r="167" spans="1:7" ht="147.75" customHeight="1" x14ac:dyDescent="0.3">
      <c r="A167" s="36" t="s">
        <v>369</v>
      </c>
      <c r="B167" s="19" t="s">
        <v>71</v>
      </c>
      <c r="C167" s="19" t="s">
        <v>45</v>
      </c>
      <c r="D167" s="19" t="s">
        <v>42</v>
      </c>
      <c r="E167" s="26" t="s">
        <v>366</v>
      </c>
      <c r="F167" s="44" t="s">
        <v>33</v>
      </c>
      <c r="G167" s="17">
        <v>221621.88</v>
      </c>
    </row>
    <row r="168" spans="1:7" ht="144.75" customHeight="1" x14ac:dyDescent="0.3">
      <c r="A168" s="36" t="s">
        <v>369</v>
      </c>
      <c r="B168" s="19" t="s">
        <v>71</v>
      </c>
      <c r="C168" s="19" t="s">
        <v>45</v>
      </c>
      <c r="D168" s="19" t="s">
        <v>42</v>
      </c>
      <c r="E168" s="26" t="s">
        <v>365</v>
      </c>
      <c r="F168" s="44" t="s">
        <v>33</v>
      </c>
      <c r="G168" s="17">
        <f>2330800.67+772657</f>
        <v>3103457.67</v>
      </c>
    </row>
    <row r="169" spans="1:7" ht="93.75" x14ac:dyDescent="0.3">
      <c r="A169" s="29" t="s">
        <v>356</v>
      </c>
      <c r="B169" s="44" t="s">
        <v>71</v>
      </c>
      <c r="C169" s="44" t="s">
        <v>45</v>
      </c>
      <c r="D169" s="44" t="s">
        <v>42</v>
      </c>
      <c r="E169" s="32" t="s">
        <v>352</v>
      </c>
      <c r="F169" s="44" t="s">
        <v>33</v>
      </c>
      <c r="G169" s="35">
        <v>151600</v>
      </c>
    </row>
    <row r="170" spans="1:7" ht="108" customHeight="1" x14ac:dyDescent="0.3">
      <c r="A170" s="29" t="s">
        <v>114</v>
      </c>
      <c r="B170" s="44" t="s">
        <v>71</v>
      </c>
      <c r="C170" s="44" t="s">
        <v>45</v>
      </c>
      <c r="D170" s="44" t="s">
        <v>27</v>
      </c>
      <c r="E170" s="23" t="s">
        <v>88</v>
      </c>
      <c r="F170" s="44" t="s">
        <v>24</v>
      </c>
      <c r="G170" s="17">
        <v>30000</v>
      </c>
    </row>
    <row r="171" spans="1:7" ht="129.75" customHeight="1" x14ac:dyDescent="0.3">
      <c r="A171" s="29" t="s">
        <v>89</v>
      </c>
      <c r="B171" s="44" t="s">
        <v>71</v>
      </c>
      <c r="C171" s="44" t="s">
        <v>45</v>
      </c>
      <c r="D171" s="44" t="s">
        <v>27</v>
      </c>
      <c r="E171" s="23" t="s">
        <v>88</v>
      </c>
      <c r="F171" s="44" t="s">
        <v>33</v>
      </c>
      <c r="G171" s="17">
        <v>20000</v>
      </c>
    </row>
    <row r="172" spans="1:7" ht="105" customHeight="1" x14ac:dyDescent="0.3">
      <c r="A172" s="31" t="s">
        <v>122</v>
      </c>
      <c r="B172" s="44" t="s">
        <v>71</v>
      </c>
      <c r="C172" s="44" t="s">
        <v>45</v>
      </c>
      <c r="D172" s="44" t="s">
        <v>27</v>
      </c>
      <c r="E172" s="23" t="s">
        <v>102</v>
      </c>
      <c r="F172" s="44" t="s">
        <v>24</v>
      </c>
      <c r="G172" s="35">
        <v>8000</v>
      </c>
    </row>
    <row r="173" spans="1:7" ht="93.75" x14ac:dyDescent="0.3">
      <c r="A173" s="36" t="s">
        <v>248</v>
      </c>
      <c r="B173" s="44" t="s">
        <v>71</v>
      </c>
      <c r="C173" s="44" t="s">
        <v>45</v>
      </c>
      <c r="D173" s="44" t="s">
        <v>45</v>
      </c>
      <c r="E173" s="32" t="s">
        <v>249</v>
      </c>
      <c r="F173" s="24">
        <v>200</v>
      </c>
      <c r="G173" s="17">
        <v>194040</v>
      </c>
    </row>
    <row r="174" spans="1:7" ht="111" customHeight="1" x14ac:dyDescent="0.3">
      <c r="A174" s="36" t="s">
        <v>250</v>
      </c>
      <c r="B174" s="44" t="s">
        <v>71</v>
      </c>
      <c r="C174" s="44" t="s">
        <v>45</v>
      </c>
      <c r="D174" s="44" t="s">
        <v>45</v>
      </c>
      <c r="E174" s="32" t="s">
        <v>249</v>
      </c>
      <c r="F174" s="24">
        <v>600</v>
      </c>
      <c r="G174" s="17">
        <v>291060</v>
      </c>
    </row>
    <row r="175" spans="1:7" ht="108.75" customHeight="1" x14ac:dyDescent="0.3">
      <c r="A175" s="29" t="s">
        <v>283</v>
      </c>
      <c r="B175" s="44" t="s">
        <v>71</v>
      </c>
      <c r="C175" s="44" t="s">
        <v>45</v>
      </c>
      <c r="D175" s="44" t="s">
        <v>45</v>
      </c>
      <c r="E175" s="23" t="s">
        <v>90</v>
      </c>
      <c r="F175" s="44" t="s">
        <v>33</v>
      </c>
      <c r="G175" s="35">
        <v>203000</v>
      </c>
    </row>
    <row r="176" spans="1:7" ht="107.25" customHeight="1" x14ac:dyDescent="0.3">
      <c r="A176" s="36" t="s">
        <v>251</v>
      </c>
      <c r="B176" s="44" t="s">
        <v>71</v>
      </c>
      <c r="C176" s="44" t="s">
        <v>45</v>
      </c>
      <c r="D176" s="44" t="s">
        <v>45</v>
      </c>
      <c r="E176" s="32" t="s">
        <v>252</v>
      </c>
      <c r="F176" s="24">
        <v>200</v>
      </c>
      <c r="G176" s="17">
        <v>46200</v>
      </c>
    </row>
    <row r="177" spans="1:7" ht="123" customHeight="1" x14ac:dyDescent="0.3">
      <c r="A177" s="29" t="s">
        <v>203</v>
      </c>
      <c r="B177" s="44" t="s">
        <v>71</v>
      </c>
      <c r="C177" s="44" t="s">
        <v>45</v>
      </c>
      <c r="D177" s="44" t="s">
        <v>45</v>
      </c>
      <c r="E177" s="23" t="s">
        <v>91</v>
      </c>
      <c r="F177" s="44" t="s">
        <v>24</v>
      </c>
      <c r="G177" s="17">
        <v>20000</v>
      </c>
    </row>
    <row r="178" spans="1:7" ht="123.75" customHeight="1" x14ac:dyDescent="0.3">
      <c r="A178" s="29" t="s">
        <v>204</v>
      </c>
      <c r="B178" s="44" t="s">
        <v>71</v>
      </c>
      <c r="C178" s="44" t="s">
        <v>45</v>
      </c>
      <c r="D178" s="44" t="s">
        <v>45</v>
      </c>
      <c r="E178" s="23" t="s">
        <v>91</v>
      </c>
      <c r="F178" s="44" t="s">
        <v>33</v>
      </c>
      <c r="G178" s="17">
        <v>75000</v>
      </c>
    </row>
    <row r="179" spans="1:7" ht="91.5" customHeight="1" x14ac:dyDescent="0.3">
      <c r="A179" s="29" t="s">
        <v>183</v>
      </c>
      <c r="B179" s="44" t="s">
        <v>71</v>
      </c>
      <c r="C179" s="44" t="s">
        <v>45</v>
      </c>
      <c r="D179" s="44" t="s">
        <v>45</v>
      </c>
      <c r="E179" s="23" t="s">
        <v>49</v>
      </c>
      <c r="F179" s="44" t="s">
        <v>24</v>
      </c>
      <c r="G179" s="17">
        <v>30000</v>
      </c>
    </row>
    <row r="180" spans="1:7" ht="90.75" customHeight="1" x14ac:dyDescent="0.3">
      <c r="A180" s="29" t="s">
        <v>115</v>
      </c>
      <c r="B180" s="44" t="s">
        <v>71</v>
      </c>
      <c r="C180" s="44" t="s">
        <v>45</v>
      </c>
      <c r="D180" s="44" t="s">
        <v>45</v>
      </c>
      <c r="E180" s="23" t="s">
        <v>205</v>
      </c>
      <c r="F180" s="44" t="s">
        <v>24</v>
      </c>
      <c r="G180" s="35">
        <v>18800</v>
      </c>
    </row>
    <row r="181" spans="1:7" ht="93.75" customHeight="1" x14ac:dyDescent="0.3">
      <c r="A181" s="30" t="s">
        <v>208</v>
      </c>
      <c r="B181" s="44" t="s">
        <v>71</v>
      </c>
      <c r="C181" s="44" t="s">
        <v>45</v>
      </c>
      <c r="D181" s="44" t="s">
        <v>45</v>
      </c>
      <c r="E181" s="23" t="s">
        <v>209</v>
      </c>
      <c r="F181" s="44" t="s">
        <v>24</v>
      </c>
      <c r="G181" s="35">
        <f>44000-44000</f>
        <v>0</v>
      </c>
    </row>
    <row r="182" spans="1:7" ht="106.5" customHeight="1" x14ac:dyDescent="0.3">
      <c r="A182" s="30" t="s">
        <v>357</v>
      </c>
      <c r="B182" s="47" t="s">
        <v>71</v>
      </c>
      <c r="C182" s="47" t="s">
        <v>45</v>
      </c>
      <c r="D182" s="47" t="s">
        <v>45</v>
      </c>
      <c r="E182" s="23" t="s">
        <v>209</v>
      </c>
      <c r="F182" s="47" t="s">
        <v>33</v>
      </c>
      <c r="G182" s="35">
        <v>44000</v>
      </c>
    </row>
    <row r="183" spans="1:7" ht="96.75" customHeight="1" x14ac:dyDescent="0.3">
      <c r="A183" s="29" t="s">
        <v>106</v>
      </c>
      <c r="B183" s="44" t="s">
        <v>71</v>
      </c>
      <c r="C183" s="44" t="s">
        <v>45</v>
      </c>
      <c r="D183" s="44" t="s">
        <v>45</v>
      </c>
      <c r="E183" s="23" t="s">
        <v>50</v>
      </c>
      <c r="F183" s="44" t="s">
        <v>24</v>
      </c>
      <c r="G183" s="35">
        <v>4000</v>
      </c>
    </row>
    <row r="184" spans="1:7" ht="96" customHeight="1" x14ac:dyDescent="0.3">
      <c r="A184" s="29" t="s">
        <v>118</v>
      </c>
      <c r="B184" s="44" t="s">
        <v>71</v>
      </c>
      <c r="C184" s="44" t="s">
        <v>45</v>
      </c>
      <c r="D184" s="44" t="s">
        <v>45</v>
      </c>
      <c r="E184" s="23" t="s">
        <v>94</v>
      </c>
      <c r="F184" s="44" t="s">
        <v>24</v>
      </c>
      <c r="G184" s="35">
        <v>5000</v>
      </c>
    </row>
    <row r="185" spans="1:7" ht="96" customHeight="1" x14ac:dyDescent="0.3">
      <c r="A185" s="29" t="s">
        <v>107</v>
      </c>
      <c r="B185" s="44" t="s">
        <v>71</v>
      </c>
      <c r="C185" s="44" t="s">
        <v>45</v>
      </c>
      <c r="D185" s="44" t="s">
        <v>45</v>
      </c>
      <c r="E185" s="23" t="s">
        <v>51</v>
      </c>
      <c r="F185" s="44" t="s">
        <v>24</v>
      </c>
      <c r="G185" s="35">
        <v>6000</v>
      </c>
    </row>
    <row r="186" spans="1:7" ht="126.75" customHeight="1" x14ac:dyDescent="0.3">
      <c r="A186" s="29" t="s">
        <v>210</v>
      </c>
      <c r="B186" s="44" t="s">
        <v>71</v>
      </c>
      <c r="C186" s="44" t="s">
        <v>45</v>
      </c>
      <c r="D186" s="44" t="s">
        <v>38</v>
      </c>
      <c r="E186" s="23" t="s">
        <v>92</v>
      </c>
      <c r="F186" s="44" t="s">
        <v>21</v>
      </c>
      <c r="G186" s="17">
        <f>3414716.35+1389174.5</f>
        <v>4803890.8499999996</v>
      </c>
    </row>
    <row r="187" spans="1:7" ht="68.25" customHeight="1" x14ac:dyDescent="0.3">
      <c r="A187" s="29" t="s">
        <v>132</v>
      </c>
      <c r="B187" s="44" t="s">
        <v>71</v>
      </c>
      <c r="C187" s="44" t="s">
        <v>45</v>
      </c>
      <c r="D187" s="44" t="s">
        <v>38</v>
      </c>
      <c r="E187" s="23" t="s">
        <v>92</v>
      </c>
      <c r="F187" s="44" t="s">
        <v>24</v>
      </c>
      <c r="G187" s="17">
        <f>719218+631182</f>
        <v>1350400</v>
      </c>
    </row>
    <row r="188" spans="1:7" ht="44.25" customHeight="1" x14ac:dyDescent="0.3">
      <c r="A188" s="29" t="s">
        <v>133</v>
      </c>
      <c r="B188" s="44" t="s">
        <v>71</v>
      </c>
      <c r="C188" s="44" t="s">
        <v>45</v>
      </c>
      <c r="D188" s="44" t="s">
        <v>38</v>
      </c>
      <c r="E188" s="23" t="s">
        <v>92</v>
      </c>
      <c r="F188" s="44" t="s">
        <v>26</v>
      </c>
      <c r="G188" s="17">
        <v>57600</v>
      </c>
    </row>
    <row r="189" spans="1:7" ht="102" customHeight="1" x14ac:dyDescent="0.3">
      <c r="A189" s="36" t="s">
        <v>294</v>
      </c>
      <c r="B189" s="44" t="s">
        <v>71</v>
      </c>
      <c r="C189" s="44" t="s">
        <v>45</v>
      </c>
      <c r="D189" s="44" t="s">
        <v>38</v>
      </c>
      <c r="E189" s="23" t="s">
        <v>293</v>
      </c>
      <c r="F189" s="44" t="s">
        <v>24</v>
      </c>
      <c r="G189" s="17">
        <v>79480</v>
      </c>
    </row>
    <row r="190" spans="1:7" ht="69" customHeight="1" x14ac:dyDescent="0.3">
      <c r="A190" s="34" t="s">
        <v>211</v>
      </c>
      <c r="B190" s="44" t="s">
        <v>71</v>
      </c>
      <c r="C190" s="44" t="s">
        <v>45</v>
      </c>
      <c r="D190" s="44" t="s">
        <v>38</v>
      </c>
      <c r="E190" s="23" t="s">
        <v>212</v>
      </c>
      <c r="F190" s="44" t="s">
        <v>24</v>
      </c>
      <c r="G190" s="35">
        <v>30000</v>
      </c>
    </row>
    <row r="191" spans="1:7" ht="85.5" customHeight="1" x14ac:dyDescent="0.3">
      <c r="A191" s="29" t="s">
        <v>116</v>
      </c>
      <c r="B191" s="44" t="s">
        <v>71</v>
      </c>
      <c r="C191" s="44" t="s">
        <v>45</v>
      </c>
      <c r="D191" s="44" t="s">
        <v>38</v>
      </c>
      <c r="E191" s="23" t="s">
        <v>103</v>
      </c>
      <c r="F191" s="44" t="s">
        <v>24</v>
      </c>
      <c r="G191" s="35">
        <v>10000</v>
      </c>
    </row>
    <row r="192" spans="1:7" ht="75" x14ac:dyDescent="0.3">
      <c r="A192" s="29" t="s">
        <v>213</v>
      </c>
      <c r="B192" s="44" t="s">
        <v>71</v>
      </c>
      <c r="C192" s="44" t="s">
        <v>45</v>
      </c>
      <c r="D192" s="44" t="s">
        <v>38</v>
      </c>
      <c r="E192" s="23" t="s">
        <v>87</v>
      </c>
      <c r="F192" s="44" t="s">
        <v>24</v>
      </c>
      <c r="G192" s="35">
        <v>10000</v>
      </c>
    </row>
    <row r="193" spans="1:7" ht="142.5" customHeight="1" x14ac:dyDescent="0.3">
      <c r="A193" s="29" t="s">
        <v>142</v>
      </c>
      <c r="B193" s="44" t="s">
        <v>71</v>
      </c>
      <c r="C193" s="44" t="s">
        <v>45</v>
      </c>
      <c r="D193" s="44" t="s">
        <v>38</v>
      </c>
      <c r="E193" s="23" t="s">
        <v>23</v>
      </c>
      <c r="F193" s="44" t="s">
        <v>21</v>
      </c>
      <c r="G193" s="35">
        <f>2095013.77+196964.48</f>
        <v>2291978.25</v>
      </c>
    </row>
    <row r="194" spans="1:7" ht="87.75" customHeight="1" x14ac:dyDescent="0.3">
      <c r="A194" s="29" t="s">
        <v>143</v>
      </c>
      <c r="B194" s="44" t="s">
        <v>71</v>
      </c>
      <c r="C194" s="44" t="s">
        <v>45</v>
      </c>
      <c r="D194" s="44" t="s">
        <v>38</v>
      </c>
      <c r="E194" s="23" t="s">
        <v>23</v>
      </c>
      <c r="F194" s="44" t="s">
        <v>24</v>
      </c>
      <c r="G194" s="35">
        <f>129000+133900</f>
        <v>262900</v>
      </c>
    </row>
    <row r="195" spans="1:7" ht="128.25" customHeight="1" x14ac:dyDescent="0.3">
      <c r="A195" s="36" t="s">
        <v>253</v>
      </c>
      <c r="B195" s="44" t="s">
        <v>71</v>
      </c>
      <c r="C195" s="44" t="s">
        <v>62</v>
      </c>
      <c r="D195" s="44" t="s">
        <v>22</v>
      </c>
      <c r="E195" s="32" t="s">
        <v>254</v>
      </c>
      <c r="F195" s="24">
        <v>300</v>
      </c>
      <c r="G195" s="17">
        <v>1081564.97</v>
      </c>
    </row>
    <row r="196" spans="1:7" ht="86.25" customHeight="1" x14ac:dyDescent="0.3">
      <c r="A196" s="38" t="s">
        <v>279</v>
      </c>
      <c r="B196" s="19" t="s">
        <v>71</v>
      </c>
      <c r="C196" s="19" t="s">
        <v>28</v>
      </c>
      <c r="D196" s="19" t="s">
        <v>19</v>
      </c>
      <c r="E196" s="26" t="s">
        <v>261</v>
      </c>
      <c r="F196" s="19" t="s">
        <v>33</v>
      </c>
      <c r="G196" s="35">
        <f>190700+60000</f>
        <v>250700</v>
      </c>
    </row>
    <row r="197" spans="1:7" s="15" customFormat="1" ht="66" customHeight="1" x14ac:dyDescent="0.25">
      <c r="A197" s="14" t="s">
        <v>134</v>
      </c>
      <c r="B197" s="9" t="s">
        <v>95</v>
      </c>
      <c r="C197" s="9" t="s">
        <v>15</v>
      </c>
      <c r="D197" s="9" t="s">
        <v>15</v>
      </c>
      <c r="E197" s="5" t="s">
        <v>16</v>
      </c>
      <c r="F197" s="9" t="s">
        <v>17</v>
      </c>
      <c r="G197" s="16">
        <f>SUM(G198:G211)</f>
        <v>9461116.620000001</v>
      </c>
    </row>
    <row r="198" spans="1:7" ht="76.5" customHeight="1" x14ac:dyDescent="0.3">
      <c r="A198" s="29" t="s">
        <v>214</v>
      </c>
      <c r="B198" s="25" t="s">
        <v>95</v>
      </c>
      <c r="C198" s="25" t="s">
        <v>18</v>
      </c>
      <c r="D198" s="25" t="s">
        <v>29</v>
      </c>
      <c r="E198" s="26" t="s">
        <v>96</v>
      </c>
      <c r="F198" s="25" t="s">
        <v>24</v>
      </c>
      <c r="G198" s="17">
        <f>250000-250000</f>
        <v>0</v>
      </c>
    </row>
    <row r="199" spans="1:7" ht="71.25" customHeight="1" x14ac:dyDescent="0.3">
      <c r="A199" s="30" t="s">
        <v>215</v>
      </c>
      <c r="B199" s="27" t="s">
        <v>95</v>
      </c>
      <c r="C199" s="27" t="s">
        <v>18</v>
      </c>
      <c r="D199" s="27" t="s">
        <v>29</v>
      </c>
      <c r="E199" s="23" t="s">
        <v>216</v>
      </c>
      <c r="F199" s="27" t="s">
        <v>24</v>
      </c>
      <c r="G199" s="17">
        <v>417000</v>
      </c>
    </row>
    <row r="200" spans="1:7" ht="78.75" customHeight="1" x14ac:dyDescent="0.3">
      <c r="A200" s="29" t="s">
        <v>218</v>
      </c>
      <c r="B200" s="27" t="s">
        <v>95</v>
      </c>
      <c r="C200" s="27" t="s">
        <v>18</v>
      </c>
      <c r="D200" s="27" t="s">
        <v>29</v>
      </c>
      <c r="E200" s="23" t="s">
        <v>219</v>
      </c>
      <c r="F200" s="27" t="s">
        <v>24</v>
      </c>
      <c r="G200" s="17">
        <v>305000</v>
      </c>
    </row>
    <row r="201" spans="1:7" ht="87.75" customHeight="1" x14ac:dyDescent="0.3">
      <c r="A201" s="29" t="s">
        <v>217</v>
      </c>
      <c r="B201" s="27" t="s">
        <v>95</v>
      </c>
      <c r="C201" s="27" t="s">
        <v>18</v>
      </c>
      <c r="D201" s="27" t="s">
        <v>29</v>
      </c>
      <c r="E201" s="23" t="s">
        <v>262</v>
      </c>
      <c r="F201" s="27" t="s">
        <v>24</v>
      </c>
      <c r="G201" s="17">
        <v>100000</v>
      </c>
    </row>
    <row r="202" spans="1:7" ht="81" customHeight="1" x14ac:dyDescent="0.3">
      <c r="A202" s="39" t="s">
        <v>259</v>
      </c>
      <c r="B202" s="27" t="s">
        <v>95</v>
      </c>
      <c r="C202" s="27" t="s">
        <v>18</v>
      </c>
      <c r="D202" s="27" t="s">
        <v>29</v>
      </c>
      <c r="E202" s="23" t="s">
        <v>220</v>
      </c>
      <c r="F202" s="27" t="s">
        <v>24</v>
      </c>
      <c r="G202" s="17">
        <v>180000</v>
      </c>
    </row>
    <row r="203" spans="1:7" ht="85.5" customHeight="1" x14ac:dyDescent="0.3">
      <c r="A203" s="39" t="s">
        <v>260</v>
      </c>
      <c r="B203" s="27" t="s">
        <v>95</v>
      </c>
      <c r="C203" s="27" t="s">
        <v>18</v>
      </c>
      <c r="D203" s="27" t="s">
        <v>29</v>
      </c>
      <c r="E203" s="23" t="s">
        <v>221</v>
      </c>
      <c r="F203" s="27" t="s">
        <v>24</v>
      </c>
      <c r="G203" s="17">
        <v>180000</v>
      </c>
    </row>
    <row r="204" spans="1:7" ht="85.5" customHeight="1" x14ac:dyDescent="0.3">
      <c r="A204" s="30" t="s">
        <v>360</v>
      </c>
      <c r="B204" s="27" t="s">
        <v>95</v>
      </c>
      <c r="C204" s="27" t="s">
        <v>18</v>
      </c>
      <c r="D204" s="27" t="s">
        <v>29</v>
      </c>
      <c r="E204" s="23" t="s">
        <v>358</v>
      </c>
      <c r="F204" s="27" t="s">
        <v>24</v>
      </c>
      <c r="G204" s="17">
        <v>50000</v>
      </c>
    </row>
    <row r="205" spans="1:7" ht="138" customHeight="1" x14ac:dyDescent="0.3">
      <c r="A205" s="29" t="s">
        <v>142</v>
      </c>
      <c r="B205" s="27" t="s">
        <v>95</v>
      </c>
      <c r="C205" s="27" t="s">
        <v>18</v>
      </c>
      <c r="D205" s="27" t="s">
        <v>29</v>
      </c>
      <c r="E205" s="23" t="s">
        <v>23</v>
      </c>
      <c r="F205" s="27" t="s">
        <v>21</v>
      </c>
      <c r="G205" s="17">
        <f>4830041.28+337306.02</f>
        <v>5167347.3000000007</v>
      </c>
    </row>
    <row r="206" spans="1:7" ht="101.25" customHeight="1" x14ac:dyDescent="0.3">
      <c r="A206" s="29" t="s">
        <v>143</v>
      </c>
      <c r="B206" s="27" t="s">
        <v>95</v>
      </c>
      <c r="C206" s="27" t="s">
        <v>18</v>
      </c>
      <c r="D206" s="27" t="s">
        <v>29</v>
      </c>
      <c r="E206" s="23" t="s">
        <v>23</v>
      </c>
      <c r="F206" s="27" t="s">
        <v>24</v>
      </c>
      <c r="G206" s="17">
        <f>612042.26+207731.32+27000-500</f>
        <v>846273.58000000007</v>
      </c>
    </row>
    <row r="207" spans="1:7" ht="84" customHeight="1" x14ac:dyDescent="0.3">
      <c r="A207" s="29" t="s">
        <v>25</v>
      </c>
      <c r="B207" s="27" t="s">
        <v>95</v>
      </c>
      <c r="C207" s="27" t="s">
        <v>18</v>
      </c>
      <c r="D207" s="27" t="s">
        <v>29</v>
      </c>
      <c r="E207" s="23" t="s">
        <v>23</v>
      </c>
      <c r="F207" s="27" t="s">
        <v>26</v>
      </c>
      <c r="G207" s="17">
        <f>4200+500</f>
        <v>4700</v>
      </c>
    </row>
    <row r="208" spans="1:7" ht="72.75" customHeight="1" x14ac:dyDescent="0.3">
      <c r="A208" s="38" t="s">
        <v>329</v>
      </c>
      <c r="B208" s="27" t="s">
        <v>95</v>
      </c>
      <c r="C208" s="27" t="s">
        <v>18</v>
      </c>
      <c r="D208" s="27" t="s">
        <v>29</v>
      </c>
      <c r="E208" s="23" t="s">
        <v>328</v>
      </c>
      <c r="F208" s="27" t="s">
        <v>24</v>
      </c>
      <c r="G208" s="17">
        <v>15000</v>
      </c>
    </row>
    <row r="209" spans="1:7" ht="56.25" customHeight="1" x14ac:dyDescent="0.3">
      <c r="A209" s="29" t="s">
        <v>334</v>
      </c>
      <c r="B209" s="27" t="s">
        <v>95</v>
      </c>
      <c r="C209" s="27" t="s">
        <v>18</v>
      </c>
      <c r="D209" s="27" t="s">
        <v>29</v>
      </c>
      <c r="E209" s="23" t="s">
        <v>333</v>
      </c>
      <c r="F209" s="27" t="s">
        <v>24</v>
      </c>
      <c r="G209" s="17">
        <f>359104+1538691.74+40000</f>
        <v>1937795.74</v>
      </c>
    </row>
    <row r="210" spans="1:7" ht="66.75" customHeight="1" x14ac:dyDescent="0.3">
      <c r="A210" s="29" t="s">
        <v>214</v>
      </c>
      <c r="B210" s="27" t="s">
        <v>95</v>
      </c>
      <c r="C210" s="27" t="s">
        <v>22</v>
      </c>
      <c r="D210" s="27" t="s">
        <v>39</v>
      </c>
      <c r="E210" s="23" t="s">
        <v>96</v>
      </c>
      <c r="F210" s="27" t="s">
        <v>24</v>
      </c>
      <c r="G210" s="17">
        <v>250000</v>
      </c>
    </row>
    <row r="211" spans="1:7" ht="109.5" customHeight="1" x14ac:dyDescent="0.3">
      <c r="A211" s="31" t="s">
        <v>122</v>
      </c>
      <c r="B211" s="27" t="s">
        <v>95</v>
      </c>
      <c r="C211" s="27" t="s">
        <v>45</v>
      </c>
      <c r="D211" s="27" t="s">
        <v>27</v>
      </c>
      <c r="E211" s="23" t="s">
        <v>102</v>
      </c>
      <c r="F211" s="27" t="s">
        <v>24</v>
      </c>
      <c r="G211" s="17">
        <v>8000</v>
      </c>
    </row>
    <row r="212" spans="1:7" s="15" customFormat="1" ht="37.5" x14ac:dyDescent="0.25">
      <c r="A212" s="14" t="s">
        <v>135</v>
      </c>
      <c r="B212" s="9" t="s">
        <v>97</v>
      </c>
      <c r="C212" s="9" t="s">
        <v>15</v>
      </c>
      <c r="D212" s="9" t="s">
        <v>15</v>
      </c>
      <c r="E212" s="5" t="s">
        <v>16</v>
      </c>
      <c r="F212" s="9" t="s">
        <v>17</v>
      </c>
      <c r="G212" s="16">
        <f>SUM(G213:G217)</f>
        <v>2125421.17</v>
      </c>
    </row>
    <row r="213" spans="1:7" s="15" customFormat="1" ht="75" x14ac:dyDescent="0.25">
      <c r="A213" s="38" t="s">
        <v>331</v>
      </c>
      <c r="B213" s="25" t="s">
        <v>97</v>
      </c>
      <c r="C213" s="25" t="s">
        <v>18</v>
      </c>
      <c r="D213" s="25" t="s">
        <v>42</v>
      </c>
      <c r="E213" s="19" t="s">
        <v>330</v>
      </c>
      <c r="F213" s="25" t="s">
        <v>24</v>
      </c>
      <c r="G213" s="35">
        <f>6000-6000</f>
        <v>0</v>
      </c>
    </row>
    <row r="214" spans="1:7" s="15" customFormat="1" ht="75" x14ac:dyDescent="0.25">
      <c r="A214" s="38" t="s">
        <v>331</v>
      </c>
      <c r="B214" s="25" t="s">
        <v>97</v>
      </c>
      <c r="C214" s="25" t="s">
        <v>18</v>
      </c>
      <c r="D214" s="25" t="s">
        <v>34</v>
      </c>
      <c r="E214" s="19" t="s">
        <v>330</v>
      </c>
      <c r="F214" s="25" t="s">
        <v>24</v>
      </c>
      <c r="G214" s="35">
        <v>6000</v>
      </c>
    </row>
    <row r="215" spans="1:7" ht="127.5" customHeight="1" x14ac:dyDescent="0.3">
      <c r="A215" s="1" t="s">
        <v>98</v>
      </c>
      <c r="B215" s="27" t="s">
        <v>97</v>
      </c>
      <c r="C215" s="27" t="s">
        <v>18</v>
      </c>
      <c r="D215" s="27" t="s">
        <v>34</v>
      </c>
      <c r="E215" s="23" t="s">
        <v>99</v>
      </c>
      <c r="F215" s="27" t="s">
        <v>21</v>
      </c>
      <c r="G215" s="17">
        <v>1184510.3700000001</v>
      </c>
    </row>
    <row r="216" spans="1:7" ht="85.5" customHeight="1" x14ac:dyDescent="0.3">
      <c r="A216" s="1" t="s">
        <v>136</v>
      </c>
      <c r="B216" s="27" t="s">
        <v>97</v>
      </c>
      <c r="C216" s="27" t="s">
        <v>18</v>
      </c>
      <c r="D216" s="27" t="s">
        <v>34</v>
      </c>
      <c r="E216" s="23" t="s">
        <v>99</v>
      </c>
      <c r="F216" s="27" t="s">
        <v>24</v>
      </c>
      <c r="G216" s="17">
        <v>224815</v>
      </c>
    </row>
    <row r="217" spans="1:7" ht="125.25" customHeight="1" x14ac:dyDescent="0.3">
      <c r="A217" s="1" t="s">
        <v>100</v>
      </c>
      <c r="B217" s="27" t="s">
        <v>97</v>
      </c>
      <c r="C217" s="27" t="s">
        <v>18</v>
      </c>
      <c r="D217" s="27" t="s">
        <v>34</v>
      </c>
      <c r="E217" s="23" t="s">
        <v>101</v>
      </c>
      <c r="F217" s="27" t="s">
        <v>21</v>
      </c>
      <c r="G217" s="17">
        <v>710095.8</v>
      </c>
    </row>
    <row r="218" spans="1:7" ht="51.75" customHeight="1" x14ac:dyDescent="0.3">
      <c r="A218" s="28" t="s">
        <v>137</v>
      </c>
      <c r="B218" s="9" t="s">
        <v>119</v>
      </c>
      <c r="C218" s="9" t="s">
        <v>15</v>
      </c>
      <c r="D218" s="9" t="s">
        <v>15</v>
      </c>
      <c r="E218" s="5" t="s">
        <v>16</v>
      </c>
      <c r="F218" s="9" t="s">
        <v>17</v>
      </c>
      <c r="G218" s="16">
        <f>SUM(G219:G241)</f>
        <v>16096175.630000001</v>
      </c>
    </row>
    <row r="219" spans="1:7" ht="143.25" customHeight="1" x14ac:dyDescent="0.3">
      <c r="A219" s="29" t="s">
        <v>142</v>
      </c>
      <c r="B219" s="25" t="s">
        <v>119</v>
      </c>
      <c r="C219" s="25" t="s">
        <v>18</v>
      </c>
      <c r="D219" s="25" t="s">
        <v>29</v>
      </c>
      <c r="E219" s="19" t="s">
        <v>23</v>
      </c>
      <c r="F219" s="25" t="s">
        <v>21</v>
      </c>
      <c r="G219" s="17">
        <v>3331050.34</v>
      </c>
    </row>
    <row r="220" spans="1:7" ht="89.25" customHeight="1" x14ac:dyDescent="0.3">
      <c r="A220" s="29" t="s">
        <v>143</v>
      </c>
      <c r="B220" s="25" t="s">
        <v>119</v>
      </c>
      <c r="C220" s="25" t="s">
        <v>18</v>
      </c>
      <c r="D220" s="25" t="s">
        <v>29</v>
      </c>
      <c r="E220" s="19" t="s">
        <v>23</v>
      </c>
      <c r="F220" s="25" t="s">
        <v>24</v>
      </c>
      <c r="G220" s="17">
        <v>58903.74</v>
      </c>
    </row>
    <row r="221" spans="1:7" ht="166.5" customHeight="1" x14ac:dyDescent="0.3">
      <c r="A221" s="36" t="s">
        <v>256</v>
      </c>
      <c r="B221" s="25" t="s">
        <v>119</v>
      </c>
      <c r="C221" s="25" t="s">
        <v>22</v>
      </c>
      <c r="D221" s="25" t="s">
        <v>27</v>
      </c>
      <c r="E221" s="19" t="s">
        <v>257</v>
      </c>
      <c r="F221" s="25" t="s">
        <v>24</v>
      </c>
      <c r="G221" s="17">
        <v>22500</v>
      </c>
    </row>
    <row r="222" spans="1:7" ht="166.5" customHeight="1" x14ac:dyDescent="0.3">
      <c r="A222" s="36" t="s">
        <v>349</v>
      </c>
      <c r="B222" s="25" t="s">
        <v>119</v>
      </c>
      <c r="C222" s="25" t="s">
        <v>22</v>
      </c>
      <c r="D222" s="25" t="s">
        <v>27</v>
      </c>
      <c r="E222" s="19" t="s">
        <v>348</v>
      </c>
      <c r="F222" s="25" t="s">
        <v>24</v>
      </c>
      <c r="G222" s="17">
        <v>101433.22</v>
      </c>
    </row>
    <row r="223" spans="1:7" ht="71.25" customHeight="1" x14ac:dyDescent="0.3">
      <c r="A223" s="29" t="s">
        <v>222</v>
      </c>
      <c r="B223" s="44" t="s">
        <v>119</v>
      </c>
      <c r="C223" s="44" t="s">
        <v>22</v>
      </c>
      <c r="D223" s="44" t="s">
        <v>34</v>
      </c>
      <c r="E223" s="23" t="s">
        <v>35</v>
      </c>
      <c r="F223" s="44" t="s">
        <v>26</v>
      </c>
      <c r="G223" s="17">
        <v>700000</v>
      </c>
    </row>
    <row r="224" spans="1:7" ht="105" customHeight="1" x14ac:dyDescent="0.3">
      <c r="A224" s="30" t="s">
        <v>223</v>
      </c>
      <c r="B224" s="44" t="s">
        <v>119</v>
      </c>
      <c r="C224" s="44" t="s">
        <v>22</v>
      </c>
      <c r="D224" s="44" t="s">
        <v>36</v>
      </c>
      <c r="E224" s="23" t="s">
        <v>37</v>
      </c>
      <c r="F224" s="44" t="s">
        <v>26</v>
      </c>
      <c r="G224" s="17">
        <v>1900000</v>
      </c>
    </row>
    <row r="225" spans="1:7" ht="78" customHeight="1" x14ac:dyDescent="0.3">
      <c r="A225" s="36" t="s">
        <v>278</v>
      </c>
      <c r="B225" s="19" t="s">
        <v>119</v>
      </c>
      <c r="C225" s="19" t="s">
        <v>22</v>
      </c>
      <c r="D225" s="19" t="s">
        <v>38</v>
      </c>
      <c r="E225" s="40" t="s">
        <v>271</v>
      </c>
      <c r="F225" s="19" t="s">
        <v>24</v>
      </c>
      <c r="G225" s="17">
        <f>2941065.73+150000</f>
        <v>3091065.73</v>
      </c>
    </row>
    <row r="226" spans="1:7" ht="63.75" customHeight="1" x14ac:dyDescent="0.3">
      <c r="A226" s="36" t="s">
        <v>268</v>
      </c>
      <c r="B226" s="19" t="s">
        <v>119</v>
      </c>
      <c r="C226" s="19" t="s">
        <v>22</v>
      </c>
      <c r="D226" s="19" t="s">
        <v>38</v>
      </c>
      <c r="E226" s="40" t="s">
        <v>272</v>
      </c>
      <c r="F226" s="19" t="s">
        <v>24</v>
      </c>
      <c r="G226" s="17">
        <v>1025066.51</v>
      </c>
    </row>
    <row r="227" spans="1:7" ht="89.25" customHeight="1" x14ac:dyDescent="0.3">
      <c r="A227" s="38" t="s">
        <v>269</v>
      </c>
      <c r="B227" s="19" t="s">
        <v>119</v>
      </c>
      <c r="C227" s="19" t="s">
        <v>22</v>
      </c>
      <c r="D227" s="19" t="s">
        <v>38</v>
      </c>
      <c r="E227" s="40" t="s">
        <v>273</v>
      </c>
      <c r="F227" s="19" t="s">
        <v>24</v>
      </c>
      <c r="G227" s="17">
        <f>150000+287599.83</f>
        <v>437599.83</v>
      </c>
    </row>
    <row r="228" spans="1:7" ht="88.5" customHeight="1" x14ac:dyDescent="0.3">
      <c r="A228" s="36" t="s">
        <v>270</v>
      </c>
      <c r="B228" s="19" t="s">
        <v>119</v>
      </c>
      <c r="C228" s="19" t="s">
        <v>22</v>
      </c>
      <c r="D228" s="19" t="s">
        <v>38</v>
      </c>
      <c r="E228" s="40" t="s">
        <v>274</v>
      </c>
      <c r="F228" s="19" t="s">
        <v>24</v>
      </c>
      <c r="G228" s="17">
        <v>11295.76</v>
      </c>
    </row>
    <row r="229" spans="1:7" ht="65.25" customHeight="1" x14ac:dyDescent="0.3">
      <c r="A229" s="29" t="s">
        <v>138</v>
      </c>
      <c r="B229" s="44" t="s">
        <v>119</v>
      </c>
      <c r="C229" s="44" t="s">
        <v>22</v>
      </c>
      <c r="D229" s="44" t="s">
        <v>38</v>
      </c>
      <c r="E229" s="23" t="s">
        <v>30</v>
      </c>
      <c r="F229" s="44" t="s">
        <v>24</v>
      </c>
      <c r="G229" s="17">
        <v>184021</v>
      </c>
    </row>
    <row r="230" spans="1:7" ht="86.25" customHeight="1" x14ac:dyDescent="0.3">
      <c r="A230" s="33" t="s">
        <v>236</v>
      </c>
      <c r="B230" s="44" t="s">
        <v>119</v>
      </c>
      <c r="C230" s="44" t="s">
        <v>27</v>
      </c>
      <c r="D230" s="44" t="s">
        <v>18</v>
      </c>
      <c r="E230" s="23" t="s">
        <v>224</v>
      </c>
      <c r="F230" s="44" t="s">
        <v>24</v>
      </c>
      <c r="G230" s="17">
        <v>55000</v>
      </c>
    </row>
    <row r="231" spans="1:7" ht="69.75" customHeight="1" x14ac:dyDescent="0.3">
      <c r="A231" s="33" t="s">
        <v>311</v>
      </c>
      <c r="B231" s="44" t="s">
        <v>119</v>
      </c>
      <c r="C231" s="44" t="s">
        <v>27</v>
      </c>
      <c r="D231" s="44" t="s">
        <v>18</v>
      </c>
      <c r="E231" s="23" t="s">
        <v>310</v>
      </c>
      <c r="F231" s="44" t="s">
        <v>24</v>
      </c>
      <c r="G231" s="17">
        <v>1410000</v>
      </c>
    </row>
    <row r="232" spans="1:7" ht="100.5" customHeight="1" x14ac:dyDescent="0.3">
      <c r="A232" s="30" t="s">
        <v>299</v>
      </c>
      <c r="B232" s="44" t="s">
        <v>119</v>
      </c>
      <c r="C232" s="44" t="s">
        <v>27</v>
      </c>
      <c r="D232" s="44" t="s">
        <v>19</v>
      </c>
      <c r="E232" s="23" t="s">
        <v>298</v>
      </c>
      <c r="F232" s="44" t="s">
        <v>24</v>
      </c>
      <c r="G232" s="17">
        <v>110500</v>
      </c>
    </row>
    <row r="233" spans="1:7" ht="100.5" customHeight="1" x14ac:dyDescent="0.3">
      <c r="A233" s="30" t="s">
        <v>301</v>
      </c>
      <c r="B233" s="44" t="s">
        <v>119</v>
      </c>
      <c r="C233" s="44" t="s">
        <v>27</v>
      </c>
      <c r="D233" s="44" t="s">
        <v>19</v>
      </c>
      <c r="E233" s="23" t="s">
        <v>300</v>
      </c>
      <c r="F233" s="44" t="s">
        <v>24</v>
      </c>
      <c r="G233" s="17">
        <v>155000</v>
      </c>
    </row>
    <row r="234" spans="1:7" ht="106.5" customHeight="1" x14ac:dyDescent="0.3">
      <c r="A234" s="38" t="s">
        <v>305</v>
      </c>
      <c r="B234" s="44" t="s">
        <v>119</v>
      </c>
      <c r="C234" s="44" t="s">
        <v>302</v>
      </c>
      <c r="D234" s="44" t="s">
        <v>19</v>
      </c>
      <c r="E234" s="23" t="s">
        <v>303</v>
      </c>
      <c r="F234" s="44" t="s">
        <v>304</v>
      </c>
      <c r="G234" s="17">
        <v>593956.68000000005</v>
      </c>
    </row>
    <row r="235" spans="1:7" ht="66" customHeight="1" x14ac:dyDescent="0.3">
      <c r="A235" s="30" t="s">
        <v>225</v>
      </c>
      <c r="B235" s="44" t="s">
        <v>119</v>
      </c>
      <c r="C235" s="44" t="s">
        <v>27</v>
      </c>
      <c r="D235" s="44" t="s">
        <v>19</v>
      </c>
      <c r="E235" s="23" t="s">
        <v>226</v>
      </c>
      <c r="F235" s="44" t="s">
        <v>24</v>
      </c>
      <c r="G235" s="17">
        <v>134500</v>
      </c>
    </row>
    <row r="236" spans="1:7" ht="66" customHeight="1" x14ac:dyDescent="0.3">
      <c r="A236" s="30" t="s">
        <v>307</v>
      </c>
      <c r="B236" s="44" t="s">
        <v>119</v>
      </c>
      <c r="C236" s="44" t="s">
        <v>27</v>
      </c>
      <c r="D236" s="44" t="s">
        <v>19</v>
      </c>
      <c r="E236" s="23" t="s">
        <v>306</v>
      </c>
      <c r="F236" s="44" t="s">
        <v>24</v>
      </c>
      <c r="G236" s="17">
        <v>75000</v>
      </c>
    </row>
    <row r="237" spans="1:7" ht="84" customHeight="1" x14ac:dyDescent="0.3">
      <c r="A237" s="30" t="s">
        <v>309</v>
      </c>
      <c r="B237" s="44" t="s">
        <v>119</v>
      </c>
      <c r="C237" s="44" t="s">
        <v>27</v>
      </c>
      <c r="D237" s="44" t="s">
        <v>19</v>
      </c>
      <c r="E237" s="23" t="s">
        <v>308</v>
      </c>
      <c r="F237" s="44" t="s">
        <v>24</v>
      </c>
      <c r="G237" s="17">
        <v>470043.32</v>
      </c>
    </row>
    <row r="238" spans="1:7" ht="84" customHeight="1" x14ac:dyDescent="0.3">
      <c r="A238" s="29" t="s">
        <v>340</v>
      </c>
      <c r="B238" s="44" t="s">
        <v>119</v>
      </c>
      <c r="C238" s="44" t="s">
        <v>27</v>
      </c>
      <c r="D238" s="44" t="s">
        <v>19</v>
      </c>
      <c r="E238" s="23" t="s">
        <v>339</v>
      </c>
      <c r="F238" s="44" t="s">
        <v>24</v>
      </c>
      <c r="G238" s="17">
        <v>200000</v>
      </c>
    </row>
    <row r="239" spans="1:7" ht="68.25" customHeight="1" x14ac:dyDescent="0.3">
      <c r="A239" s="30" t="s">
        <v>227</v>
      </c>
      <c r="B239" s="44" t="s">
        <v>119</v>
      </c>
      <c r="C239" s="44" t="s">
        <v>27</v>
      </c>
      <c r="D239" s="44" t="s">
        <v>42</v>
      </c>
      <c r="E239" s="23" t="s">
        <v>43</v>
      </c>
      <c r="F239" s="44" t="s">
        <v>24</v>
      </c>
      <c r="G239" s="17">
        <v>338239.5</v>
      </c>
    </row>
    <row r="240" spans="1:7" ht="87.75" customHeight="1" x14ac:dyDescent="0.3">
      <c r="A240" s="38" t="s">
        <v>276</v>
      </c>
      <c r="B240" s="19" t="s">
        <v>119</v>
      </c>
      <c r="C240" s="19" t="s">
        <v>27</v>
      </c>
      <c r="D240" s="19" t="s">
        <v>42</v>
      </c>
      <c r="E240" s="26" t="s">
        <v>228</v>
      </c>
      <c r="F240" s="19" t="s">
        <v>24</v>
      </c>
      <c r="G240" s="17">
        <v>1200000</v>
      </c>
    </row>
    <row r="241" spans="1:8" ht="65.25" customHeight="1" x14ac:dyDescent="0.3">
      <c r="A241" s="38" t="s">
        <v>277</v>
      </c>
      <c r="B241" s="19" t="s">
        <v>119</v>
      </c>
      <c r="C241" s="19" t="s">
        <v>27</v>
      </c>
      <c r="D241" s="19" t="s">
        <v>42</v>
      </c>
      <c r="E241" s="26" t="s">
        <v>275</v>
      </c>
      <c r="F241" s="19" t="s">
        <v>24</v>
      </c>
      <c r="G241" s="17">
        <v>491000</v>
      </c>
    </row>
    <row r="242" spans="1:8" s="10" customFormat="1" ht="35.25" customHeight="1" x14ac:dyDescent="0.25">
      <c r="A242" s="14" t="s">
        <v>140</v>
      </c>
      <c r="B242" s="22"/>
      <c r="C242" s="22"/>
      <c r="D242" s="22"/>
      <c r="E242" s="22"/>
      <c r="F242" s="22"/>
      <c r="G242" s="16">
        <f>G218+G212+G197+G127+G119+G112+G28</f>
        <v>293871827.54999995</v>
      </c>
    </row>
    <row r="243" spans="1:8" s="8" customFormat="1" ht="24" customHeight="1" x14ac:dyDescent="0.3">
      <c r="A243" s="12"/>
      <c r="B243" s="13"/>
      <c r="C243" s="13"/>
      <c r="D243" s="13"/>
      <c r="E243" s="13"/>
      <c r="F243" s="13"/>
      <c r="G243" s="49" t="s">
        <v>384</v>
      </c>
      <c r="H243" s="11"/>
    </row>
    <row r="244" spans="1:8" s="8" customFormat="1" x14ac:dyDescent="0.3">
      <c r="A244" s="2"/>
      <c r="B244" s="2"/>
      <c r="C244" s="2"/>
      <c r="D244" s="2"/>
      <c r="E244" s="2"/>
      <c r="F244" s="2"/>
    </row>
    <row r="245" spans="1:8" x14ac:dyDescent="0.3">
      <c r="B245" s="2"/>
      <c r="C245" s="2"/>
      <c r="D245" s="2"/>
      <c r="E245" s="2"/>
      <c r="F245" s="2"/>
    </row>
    <row r="246" spans="1:8" x14ac:dyDescent="0.3">
      <c r="B246" s="2"/>
      <c r="C246" s="2"/>
      <c r="D246" s="2"/>
      <c r="E246" s="2"/>
      <c r="F246" s="2"/>
    </row>
    <row r="247" spans="1:8" x14ac:dyDescent="0.3">
      <c r="B247" s="2"/>
      <c r="C247" s="2"/>
      <c r="D247" s="2"/>
      <c r="E247" s="2"/>
      <c r="F247" s="2"/>
    </row>
    <row r="248" spans="1:8" x14ac:dyDescent="0.3">
      <c r="B248" s="2"/>
      <c r="C248" s="2"/>
      <c r="D248" s="2"/>
      <c r="E248" s="2"/>
      <c r="F248" s="2"/>
    </row>
    <row r="249" spans="1:8" x14ac:dyDescent="0.3">
      <c r="B249" s="2"/>
      <c r="C249" s="2"/>
      <c r="D249" s="2"/>
      <c r="E249" s="2"/>
      <c r="F249" s="2"/>
    </row>
    <row r="250" spans="1:8" x14ac:dyDescent="0.3">
      <c r="B250" s="2"/>
      <c r="C250" s="2"/>
      <c r="D250" s="2"/>
      <c r="E250" s="2"/>
      <c r="F250" s="2"/>
    </row>
    <row r="251" spans="1:8" x14ac:dyDescent="0.3">
      <c r="B251" s="2"/>
      <c r="C251" s="2"/>
      <c r="D251" s="2"/>
      <c r="E251" s="2"/>
      <c r="F251" s="2"/>
    </row>
    <row r="252" spans="1:8" x14ac:dyDescent="0.3">
      <c r="B252" s="2"/>
      <c r="C252" s="2"/>
      <c r="D252" s="2"/>
      <c r="E252" s="2"/>
      <c r="F252" s="2"/>
    </row>
    <row r="253" spans="1:8" x14ac:dyDescent="0.3">
      <c r="B253" s="2"/>
      <c r="C253" s="2"/>
      <c r="D253" s="2"/>
      <c r="E253" s="2"/>
      <c r="F253" s="2"/>
    </row>
    <row r="254" spans="1:8" x14ac:dyDescent="0.3">
      <c r="B254" s="2"/>
      <c r="C254" s="2"/>
      <c r="D254" s="2"/>
      <c r="E254" s="2"/>
      <c r="F254" s="2"/>
    </row>
    <row r="255" spans="1:8" x14ac:dyDescent="0.3">
      <c r="B255" s="2"/>
      <c r="C255" s="2"/>
      <c r="D255" s="2"/>
      <c r="E255" s="2"/>
      <c r="F255" s="2"/>
    </row>
    <row r="256" spans="1:8" x14ac:dyDescent="0.3">
      <c r="B256" s="2"/>
      <c r="C256" s="2"/>
      <c r="D256" s="2"/>
      <c r="E256" s="2"/>
      <c r="F256" s="2"/>
    </row>
    <row r="257" spans="2:6" x14ac:dyDescent="0.3">
      <c r="B257" s="2"/>
      <c r="C257" s="2"/>
      <c r="D257" s="2"/>
      <c r="E257" s="2"/>
      <c r="F257" s="2"/>
    </row>
    <row r="258" spans="2:6" x14ac:dyDescent="0.3">
      <c r="B258" s="2"/>
      <c r="C258" s="2"/>
      <c r="D258" s="2"/>
      <c r="E258" s="2"/>
      <c r="F258" s="2"/>
    </row>
    <row r="259" spans="2:6" x14ac:dyDescent="0.3">
      <c r="B259" s="2"/>
      <c r="C259" s="2"/>
      <c r="D259" s="2"/>
      <c r="E259" s="2"/>
      <c r="F259" s="2"/>
    </row>
    <row r="260" spans="2:6" x14ac:dyDescent="0.3">
      <c r="B260" s="2"/>
      <c r="C260" s="2"/>
      <c r="D260" s="2"/>
      <c r="E260" s="2"/>
      <c r="F260" s="2"/>
    </row>
    <row r="261" spans="2:6" x14ac:dyDescent="0.3">
      <c r="B261" s="2"/>
      <c r="C261" s="2"/>
      <c r="D261" s="2"/>
      <c r="E261" s="2"/>
      <c r="F261" s="2"/>
    </row>
    <row r="262" spans="2:6" x14ac:dyDescent="0.3">
      <c r="B262" s="2"/>
      <c r="C262" s="2"/>
      <c r="D262" s="2"/>
      <c r="E262" s="2"/>
      <c r="F262" s="2"/>
    </row>
    <row r="263" spans="2:6" x14ac:dyDescent="0.3">
      <c r="B263" s="2"/>
      <c r="C263" s="2"/>
      <c r="D263" s="2"/>
      <c r="E263" s="2"/>
      <c r="F263" s="2"/>
    </row>
    <row r="264" spans="2:6" x14ac:dyDescent="0.3">
      <c r="B264" s="2"/>
      <c r="C264" s="2"/>
      <c r="D264" s="2"/>
      <c r="E264" s="2"/>
      <c r="F264" s="2"/>
    </row>
    <row r="265" spans="2:6" x14ac:dyDescent="0.3">
      <c r="B265" s="2"/>
      <c r="C265" s="2"/>
      <c r="D265" s="2"/>
      <c r="E265" s="2"/>
      <c r="F265" s="2"/>
    </row>
    <row r="266" spans="2:6" x14ac:dyDescent="0.3">
      <c r="B266" s="2"/>
      <c r="C266" s="2"/>
      <c r="D266" s="2"/>
      <c r="E266" s="2"/>
      <c r="F266" s="2"/>
    </row>
    <row r="267" spans="2:6" x14ac:dyDescent="0.3">
      <c r="B267" s="2"/>
      <c r="C267" s="2"/>
      <c r="D267" s="2"/>
      <c r="E267" s="2"/>
      <c r="F267" s="2"/>
    </row>
    <row r="268" spans="2:6" x14ac:dyDescent="0.3">
      <c r="B268" s="2"/>
      <c r="C268" s="2"/>
      <c r="D268" s="2"/>
      <c r="E268" s="2"/>
      <c r="F268" s="2"/>
    </row>
    <row r="269" spans="2:6" x14ac:dyDescent="0.3">
      <c r="B269" s="2"/>
      <c r="C269" s="2"/>
      <c r="D269" s="2"/>
      <c r="E269" s="2"/>
      <c r="F269" s="2"/>
    </row>
    <row r="270" spans="2:6" x14ac:dyDescent="0.3">
      <c r="B270" s="2"/>
      <c r="C270" s="2"/>
      <c r="D270" s="2"/>
      <c r="E270" s="2"/>
      <c r="F270" s="2"/>
    </row>
    <row r="271" spans="2:6" x14ac:dyDescent="0.3">
      <c r="B271" s="2"/>
      <c r="C271" s="2"/>
      <c r="D271" s="2"/>
      <c r="E271" s="2"/>
      <c r="F271" s="2"/>
    </row>
    <row r="272" spans="2:6" x14ac:dyDescent="0.3">
      <c r="B272" s="2"/>
      <c r="C272" s="2"/>
      <c r="D272" s="2"/>
      <c r="E272" s="2"/>
      <c r="F272" s="2"/>
    </row>
    <row r="273" spans="2:6" x14ac:dyDescent="0.3">
      <c r="B273" s="2"/>
      <c r="C273" s="2"/>
      <c r="D273" s="2"/>
      <c r="E273" s="2"/>
      <c r="F273" s="2"/>
    </row>
    <row r="274" spans="2:6" x14ac:dyDescent="0.3">
      <c r="B274" s="2"/>
      <c r="C274" s="2"/>
      <c r="D274" s="2"/>
      <c r="E274" s="2"/>
      <c r="F274" s="2"/>
    </row>
    <row r="275" spans="2:6" x14ac:dyDescent="0.3">
      <c r="B275" s="2"/>
      <c r="C275" s="2"/>
      <c r="D275" s="2"/>
      <c r="E275" s="2"/>
      <c r="F275" s="2"/>
    </row>
    <row r="276" spans="2:6" x14ac:dyDescent="0.3">
      <c r="B276" s="2"/>
      <c r="C276" s="2"/>
      <c r="D276" s="2"/>
      <c r="E276" s="2"/>
      <c r="F276" s="2"/>
    </row>
    <row r="277" spans="2:6" x14ac:dyDescent="0.3">
      <c r="B277" s="2"/>
      <c r="C277" s="2"/>
      <c r="D277" s="2"/>
      <c r="E277" s="2"/>
      <c r="F277" s="2"/>
    </row>
    <row r="278" spans="2:6" x14ac:dyDescent="0.3">
      <c r="B278" s="2"/>
      <c r="C278" s="2"/>
      <c r="D278" s="2"/>
      <c r="E278" s="2"/>
      <c r="F278" s="2"/>
    </row>
    <row r="279" spans="2:6" x14ac:dyDescent="0.3">
      <c r="B279" s="2"/>
      <c r="C279" s="2"/>
      <c r="D279" s="2"/>
      <c r="E279" s="2"/>
      <c r="F279" s="2"/>
    </row>
    <row r="280" spans="2:6" x14ac:dyDescent="0.3">
      <c r="B280" s="2"/>
      <c r="C280" s="2"/>
      <c r="D280" s="2"/>
      <c r="E280" s="2"/>
      <c r="F280" s="2"/>
    </row>
    <row r="281" spans="2:6" x14ac:dyDescent="0.3">
      <c r="B281" s="2"/>
      <c r="C281" s="2"/>
      <c r="D281" s="2"/>
      <c r="E281" s="2"/>
      <c r="F281" s="2"/>
    </row>
    <row r="282" spans="2:6" x14ac:dyDescent="0.3">
      <c r="B282" s="2"/>
      <c r="C282" s="2"/>
      <c r="D282" s="2"/>
      <c r="E282" s="2"/>
      <c r="F282" s="2"/>
    </row>
    <row r="283" spans="2:6" x14ac:dyDescent="0.3">
      <c r="B283" s="2"/>
      <c r="C283" s="2"/>
      <c r="D283" s="2"/>
      <c r="E283" s="2"/>
      <c r="F283" s="2"/>
    </row>
    <row r="284" spans="2:6" x14ac:dyDescent="0.3">
      <c r="B284" s="2"/>
      <c r="C284" s="2"/>
      <c r="D284" s="2"/>
      <c r="E284" s="2"/>
      <c r="F284" s="2"/>
    </row>
    <row r="285" spans="2:6" x14ac:dyDescent="0.3">
      <c r="B285" s="2"/>
      <c r="C285" s="2"/>
      <c r="D285" s="2"/>
      <c r="E285" s="2"/>
      <c r="F285" s="2"/>
    </row>
    <row r="286" spans="2:6" x14ac:dyDescent="0.3">
      <c r="B286" s="2"/>
      <c r="C286" s="2"/>
      <c r="D286" s="2"/>
      <c r="E286" s="2"/>
      <c r="F286" s="2"/>
    </row>
    <row r="287" spans="2:6" x14ac:dyDescent="0.3">
      <c r="B287" s="2"/>
      <c r="C287" s="2"/>
      <c r="D287" s="2"/>
      <c r="E287" s="2"/>
      <c r="F287" s="2"/>
    </row>
    <row r="288" spans="2:6" x14ac:dyDescent="0.3">
      <c r="B288" s="2"/>
      <c r="C288" s="2"/>
      <c r="D288" s="2"/>
      <c r="E288" s="2"/>
      <c r="F288" s="2"/>
    </row>
    <row r="289" spans="2:6" x14ac:dyDescent="0.3">
      <c r="B289" s="2"/>
      <c r="C289" s="2"/>
      <c r="D289" s="2"/>
      <c r="E289" s="2"/>
      <c r="F289" s="2"/>
    </row>
    <row r="290" spans="2:6" x14ac:dyDescent="0.3">
      <c r="B290" s="2"/>
      <c r="C290" s="2"/>
      <c r="D290" s="2"/>
      <c r="E290" s="2"/>
      <c r="F290" s="2"/>
    </row>
    <row r="291" spans="2:6" x14ac:dyDescent="0.3">
      <c r="B291" s="2"/>
      <c r="C291" s="2"/>
      <c r="D291" s="2"/>
      <c r="E291" s="2"/>
      <c r="F291" s="2"/>
    </row>
    <row r="292" spans="2:6" x14ac:dyDescent="0.3">
      <c r="B292" s="2"/>
      <c r="C292" s="2"/>
      <c r="D292" s="2"/>
      <c r="E292" s="2"/>
      <c r="F292" s="2"/>
    </row>
    <row r="293" spans="2:6" x14ac:dyDescent="0.3">
      <c r="B293" s="2"/>
      <c r="C293" s="2"/>
      <c r="D293" s="2"/>
      <c r="E293" s="2"/>
      <c r="F293" s="2"/>
    </row>
    <row r="294" spans="2:6" x14ac:dyDescent="0.3">
      <c r="B294" s="2"/>
      <c r="C294" s="2"/>
      <c r="D294" s="2"/>
      <c r="E294" s="2"/>
      <c r="F294" s="2"/>
    </row>
    <row r="295" spans="2:6" x14ac:dyDescent="0.3">
      <c r="B295" s="2"/>
      <c r="C295" s="2"/>
      <c r="D295" s="2"/>
      <c r="E295" s="2"/>
      <c r="F295" s="2"/>
    </row>
    <row r="296" spans="2:6" x14ac:dyDescent="0.3">
      <c r="B296" s="2"/>
      <c r="C296" s="2"/>
      <c r="D296" s="2"/>
      <c r="E296" s="2"/>
      <c r="F296" s="2"/>
    </row>
    <row r="297" spans="2:6" x14ac:dyDescent="0.3">
      <c r="B297" s="2"/>
      <c r="C297" s="2"/>
      <c r="D297" s="2"/>
      <c r="E297" s="2"/>
      <c r="F297" s="2"/>
    </row>
    <row r="298" spans="2:6" x14ac:dyDescent="0.3">
      <c r="B298" s="2"/>
      <c r="C298" s="2"/>
      <c r="D298" s="2"/>
      <c r="E298" s="2"/>
      <c r="F298" s="2"/>
    </row>
    <row r="299" spans="2:6" x14ac:dyDescent="0.3">
      <c r="B299" s="2"/>
      <c r="C299" s="2"/>
      <c r="D299" s="2"/>
      <c r="E299" s="2"/>
      <c r="F299" s="2"/>
    </row>
    <row r="300" spans="2:6" x14ac:dyDescent="0.3">
      <c r="B300" s="2"/>
      <c r="C300" s="2"/>
      <c r="D300" s="2"/>
      <c r="E300" s="2"/>
      <c r="F300" s="2"/>
    </row>
    <row r="301" spans="2:6" x14ac:dyDescent="0.3">
      <c r="B301" s="2"/>
      <c r="C301" s="2"/>
      <c r="D301" s="2"/>
      <c r="E301" s="2"/>
      <c r="F301" s="2"/>
    </row>
    <row r="302" spans="2:6" x14ac:dyDescent="0.3">
      <c r="B302" s="2"/>
      <c r="C302" s="2"/>
      <c r="D302" s="2"/>
      <c r="E302" s="2"/>
      <c r="F302" s="2"/>
    </row>
    <row r="303" spans="2:6" x14ac:dyDescent="0.3">
      <c r="B303" s="2"/>
      <c r="C303" s="2"/>
      <c r="D303" s="2"/>
      <c r="E303" s="2"/>
      <c r="F303" s="2"/>
    </row>
    <row r="304" spans="2:6" x14ac:dyDescent="0.3">
      <c r="B304" s="2"/>
      <c r="C304" s="2"/>
      <c r="D304" s="2"/>
      <c r="E304" s="2"/>
      <c r="F304" s="2"/>
    </row>
    <row r="305" spans="2:6" x14ac:dyDescent="0.3">
      <c r="B305" s="2"/>
      <c r="C305" s="2"/>
      <c r="D305" s="2"/>
      <c r="E305" s="2"/>
      <c r="F305" s="2"/>
    </row>
    <row r="306" spans="2:6" x14ac:dyDescent="0.3">
      <c r="B306" s="2"/>
      <c r="C306" s="2"/>
      <c r="D306" s="2"/>
      <c r="E306" s="2"/>
      <c r="F306" s="2"/>
    </row>
    <row r="307" spans="2:6" x14ac:dyDescent="0.3">
      <c r="B307" s="2"/>
      <c r="C307" s="2"/>
      <c r="D307" s="2"/>
      <c r="E307" s="2"/>
      <c r="F307" s="2"/>
    </row>
    <row r="308" spans="2:6" x14ac:dyDescent="0.3">
      <c r="B308" s="2"/>
      <c r="C308" s="2"/>
      <c r="D308" s="2"/>
      <c r="E308" s="2"/>
      <c r="F308" s="2"/>
    </row>
    <row r="309" spans="2:6" x14ac:dyDescent="0.3">
      <c r="B309" s="2"/>
      <c r="C309" s="2"/>
      <c r="D309" s="2"/>
      <c r="E309" s="2"/>
      <c r="F309" s="2"/>
    </row>
    <row r="310" spans="2:6" x14ac:dyDescent="0.3">
      <c r="B310" s="2"/>
      <c r="C310" s="2"/>
      <c r="D310" s="2"/>
      <c r="E310" s="2"/>
      <c r="F310" s="2"/>
    </row>
    <row r="311" spans="2:6" x14ac:dyDescent="0.3">
      <c r="B311" s="2"/>
      <c r="C311" s="2"/>
      <c r="D311" s="2"/>
      <c r="E311" s="2"/>
      <c r="F311" s="2"/>
    </row>
    <row r="312" spans="2:6" x14ac:dyDescent="0.3">
      <c r="B312" s="2"/>
      <c r="C312" s="2"/>
      <c r="D312" s="2"/>
      <c r="E312" s="2"/>
      <c r="F312" s="2"/>
    </row>
    <row r="313" spans="2:6" x14ac:dyDescent="0.3">
      <c r="B313" s="2"/>
      <c r="C313" s="2"/>
      <c r="D313" s="2"/>
      <c r="E313" s="2"/>
      <c r="F313" s="2"/>
    </row>
    <row r="314" spans="2:6" x14ac:dyDescent="0.3">
      <c r="B314" s="2"/>
      <c r="C314" s="2"/>
      <c r="D314" s="2"/>
      <c r="E314" s="2"/>
      <c r="F314" s="2"/>
    </row>
    <row r="315" spans="2:6" x14ac:dyDescent="0.3">
      <c r="B315" s="2"/>
      <c r="C315" s="2"/>
      <c r="D315" s="2"/>
      <c r="E315" s="2"/>
      <c r="F315" s="2"/>
    </row>
    <row r="316" spans="2:6" x14ac:dyDescent="0.3">
      <c r="B316" s="2"/>
      <c r="C316" s="2"/>
      <c r="D316" s="2"/>
      <c r="E316" s="2"/>
      <c r="F316" s="2"/>
    </row>
    <row r="317" spans="2:6" x14ac:dyDescent="0.3">
      <c r="B317" s="2"/>
      <c r="C317" s="2"/>
      <c r="D317" s="2"/>
      <c r="E317" s="2"/>
      <c r="F317" s="2"/>
    </row>
    <row r="318" spans="2:6" x14ac:dyDescent="0.3">
      <c r="B318" s="2"/>
      <c r="C318" s="2"/>
      <c r="D318" s="2"/>
      <c r="E318" s="2"/>
      <c r="F318" s="2"/>
    </row>
    <row r="319" spans="2:6" x14ac:dyDescent="0.3">
      <c r="B319" s="2"/>
      <c r="C319" s="2"/>
      <c r="D319" s="2"/>
      <c r="E319" s="2"/>
      <c r="F319" s="2"/>
    </row>
    <row r="320" spans="2:6" x14ac:dyDescent="0.3">
      <c r="B320" s="2"/>
      <c r="C320" s="2"/>
      <c r="D320" s="2"/>
      <c r="E320" s="2"/>
      <c r="F320" s="2"/>
    </row>
    <row r="321" spans="2:6" x14ac:dyDescent="0.3">
      <c r="B321" s="2"/>
      <c r="C321" s="2"/>
      <c r="D321" s="2"/>
      <c r="E321" s="2"/>
      <c r="F321" s="2"/>
    </row>
    <row r="322" spans="2:6" x14ac:dyDescent="0.3">
      <c r="B322" s="2"/>
      <c r="C322" s="2"/>
      <c r="D322" s="2"/>
      <c r="E322" s="2"/>
      <c r="F322" s="2"/>
    </row>
    <row r="323" spans="2:6" x14ac:dyDescent="0.3">
      <c r="B323" s="2"/>
      <c r="C323" s="2"/>
      <c r="D323" s="2"/>
      <c r="E323" s="2"/>
      <c r="F323" s="2"/>
    </row>
    <row r="324" spans="2:6" x14ac:dyDescent="0.3">
      <c r="B324" s="2"/>
      <c r="C324" s="2"/>
      <c r="D324" s="2"/>
      <c r="E324" s="2"/>
      <c r="F324" s="2"/>
    </row>
    <row r="325" spans="2:6" x14ac:dyDescent="0.3">
      <c r="B325" s="2"/>
      <c r="C325" s="2"/>
      <c r="D325" s="2"/>
      <c r="E325" s="2"/>
      <c r="F325" s="2"/>
    </row>
    <row r="326" spans="2:6" x14ac:dyDescent="0.3">
      <c r="B326" s="2"/>
      <c r="C326" s="2"/>
      <c r="D326" s="2"/>
      <c r="E326" s="2"/>
      <c r="F326" s="2"/>
    </row>
    <row r="327" spans="2:6" x14ac:dyDescent="0.3">
      <c r="B327" s="2"/>
      <c r="C327" s="2"/>
      <c r="D327" s="2"/>
      <c r="E327" s="2"/>
      <c r="F327" s="2"/>
    </row>
    <row r="328" spans="2:6" x14ac:dyDescent="0.3">
      <c r="B328" s="2"/>
      <c r="C328" s="2"/>
      <c r="D328" s="2"/>
      <c r="E328" s="2"/>
      <c r="F328" s="2"/>
    </row>
    <row r="329" spans="2:6" x14ac:dyDescent="0.3">
      <c r="B329" s="2"/>
      <c r="C329" s="2"/>
      <c r="D329" s="2"/>
      <c r="E329" s="2"/>
      <c r="F329" s="2"/>
    </row>
    <row r="330" spans="2:6" x14ac:dyDescent="0.3">
      <c r="B330" s="2"/>
      <c r="C330" s="2"/>
      <c r="D330" s="2"/>
      <c r="E330" s="2"/>
      <c r="F330" s="2"/>
    </row>
    <row r="331" spans="2:6" x14ac:dyDescent="0.3">
      <c r="B331" s="2"/>
      <c r="C331" s="2"/>
      <c r="D331" s="2"/>
      <c r="E331" s="2"/>
      <c r="F331" s="2"/>
    </row>
    <row r="332" spans="2:6" x14ac:dyDescent="0.3">
      <c r="B332" s="2"/>
      <c r="C332" s="2"/>
      <c r="D332" s="2"/>
      <c r="E332" s="2"/>
      <c r="F332" s="2"/>
    </row>
    <row r="333" spans="2:6" x14ac:dyDescent="0.3">
      <c r="B333" s="2"/>
      <c r="C333" s="2"/>
      <c r="D333" s="2"/>
      <c r="E333" s="2"/>
      <c r="F333" s="2"/>
    </row>
  </sheetData>
  <mergeCells count="28">
    <mergeCell ref="D11:G11"/>
    <mergeCell ref="D6:G6"/>
    <mergeCell ref="D7:G7"/>
    <mergeCell ref="D8:G8"/>
    <mergeCell ref="D9:G9"/>
    <mergeCell ref="D10:G10"/>
    <mergeCell ref="D1:G1"/>
    <mergeCell ref="D2:G2"/>
    <mergeCell ref="D3:G3"/>
    <mergeCell ref="D4:G4"/>
    <mergeCell ref="D5:G5"/>
    <mergeCell ref="E13:G13"/>
    <mergeCell ref="E14:G14"/>
    <mergeCell ref="E15:G15"/>
    <mergeCell ref="E16:G16"/>
    <mergeCell ref="E17:G17"/>
    <mergeCell ref="E18:G18"/>
    <mergeCell ref="E19:G19"/>
    <mergeCell ref="E20:G20"/>
    <mergeCell ref="A22:G22"/>
    <mergeCell ref="E24:E26"/>
    <mergeCell ref="F24:F26"/>
    <mergeCell ref="A24:A26"/>
    <mergeCell ref="B24:B26"/>
    <mergeCell ref="C24:C26"/>
    <mergeCell ref="D24:D26"/>
    <mergeCell ref="A23:F23"/>
    <mergeCell ref="G24:G26"/>
  </mergeCells>
  <pageMargins left="1.1023622047244095" right="0.78740157480314965" top="0.78740157480314965" bottom="0.78740157480314965" header="0.31496062992125984" footer="0.31496062992125984"/>
  <pageSetup paperSize="9" scale="58" fitToHeight="0"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Вед. 2018</vt:lpstr>
      <vt:lpstr>'Прил.№8 Вед. 2018'!Заголовки_для_печати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2018-01-23T07:51:57Z</dcterms:modified>
</cp:coreProperties>
</file>