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<sst xmlns="http://schemas.openxmlformats.org/spreadsheetml/2006/main" count="93" uniqueCount="88">
  <si>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</si>
  <si>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</si>
  <si>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</si>
  <si>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</si>
  <si>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</si>
  <si>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</si>
  <si>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</si>
  <si>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</si>
  <si>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</si>
  <si>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</si>
  <si>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</si>
  <si>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</si>
  <si>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</si>
  <si>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</si>
  <si>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</si>
  <si>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</si>
  <si>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</si>
  <si>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</si>
  <si>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</si>
  <si>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</si>
  <si>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</si>
  <si>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</si>
  <si>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</si>
  <si>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</si>
  <si>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</si>
  <si>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</si>
  <si>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</si>
  <si>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</si>
  <si>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</si>
  <si>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</si>
  <si>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</si>
  <si>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</si>
  <si>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</si>
  <si>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</si>
  <si>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</si>
  <si>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</si>
  <si>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</si>
  <si>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</si>
  <si>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</si>
  <si>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</si>
  <si>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</si>
  <si>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</si>
  <si>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</si>
  <si>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</si>
  <si>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</si>
  <si>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</si>
  <si>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</si>
  <si>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</si>
  <si>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</si>
  <si>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</si>
  <si>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</si>
  <si>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</si>
  <si>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</si>
  <si>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</si>
  <si>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</si>
  <si>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</si>
  <si>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</si>
  <si>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</si>
  <si>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</si>
  <si>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</si>
  <si>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</si>
  <si>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</si>
  <si>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</si>
  <si>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</si>
  <si>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</si>
  <si>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</si>
  <si>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</si>
  <si>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</si>
  <si>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</si>
  <si>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</si>
  <si>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</si>
  <si>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</si>
  <si>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</si>
  <si>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</si>
  <si>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</si>
  <si>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</si>
  <si>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</si>
  <si>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</si>
  <si>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</si>
  <si>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</si>
  <si>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</si>
  <si>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</si>
  <si>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</si>
  <si>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</si>
  <si>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</si>
  <si>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>"</t>
  </si>
  <si>
    <t>Приложение № 4</t>
  </si>
  <si>
    <t>от 03.05.2018 № 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</si>
</sst>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6" sqref="C16:E16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37</v>
      </c>
      <c r="D2" s="18"/>
      <c r="E2" s="18"/>
    </row>
    <row r="3" spans="3:5" ht="18.75">
      <c r="C3" s="18" t="s">
        <v>38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38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71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37</v>
      </c>
      <c r="D14" s="18"/>
      <c r="E14" s="18"/>
      <c r="F14" s="5"/>
    </row>
    <row r="15" spans="3:6" ht="18.75">
      <c r="C15" s="18" t="s">
        <v>38</v>
      </c>
      <c r="D15" s="18"/>
      <c r="E15" s="18"/>
      <c r="F15" s="5"/>
    </row>
    <row r="16" spans="3:6" ht="18.75">
      <c r="C16" s="18" t="s">
        <v>39</v>
      </c>
      <c r="D16" s="18"/>
      <c r="E16" s="18"/>
      <c r="F16" s="5"/>
    </row>
    <row r="17" spans="3:6" ht="18.75">
      <c r="C17" s="18" t="s">
        <v>38</v>
      </c>
      <c r="D17" s="18"/>
      <c r="E17" s="18"/>
      <c r="F17" s="5"/>
    </row>
    <row r="18" spans="3:6" ht="18.75">
      <c r="C18" s="18" t="s">
        <v>71</v>
      </c>
      <c r="D18" s="18"/>
      <c r="E18" s="18"/>
      <c r="F18" s="5"/>
    </row>
    <row r="19" spans="3:6" ht="18.75">
      <c r="C19" s="18" t="s">
        <v>72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73</v>
      </c>
      <c r="B23" s="23"/>
      <c r="C23" s="23"/>
      <c r="D23" s="23"/>
      <c r="E23" s="23"/>
    </row>
    <row r="24" spans="1:5" ht="14.2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74</v>
      </c>
    </row>
    <row r="27" spans="1:5" ht="13.5" customHeight="1">
      <c r="A27" s="15" t="s">
        <v>77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40</v>
      </c>
      <c r="B28" s="9" t="s">
        <v>5</v>
      </c>
      <c r="C28" s="10">
        <f>SUM(C29:C35)</f>
        <v>53772828.41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41</v>
      </c>
      <c r="B29" s="12" t="s">
        <v>6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42</v>
      </c>
      <c r="B30" s="12" t="s">
        <v>7</v>
      </c>
      <c r="C30" s="13">
        <f>2681001.01+271092.54+311030-6000</f>
        <v>3257123.55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43</v>
      </c>
      <c r="B31" s="12" t="s">
        <v>8</v>
      </c>
      <c r="C31" s="13">
        <f>17849813.91+2115390+1579602.87+581135.6+34229.57+118352</f>
        <v>22278523.950000003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75</v>
      </c>
      <c r="B32" s="12" t="s">
        <v>76</v>
      </c>
      <c r="C32" s="13">
        <v>42817</v>
      </c>
      <c r="D32" s="14">
        <v>2900</v>
      </c>
      <c r="E32" s="14">
        <v>4700</v>
      </c>
    </row>
    <row r="33" spans="1:5" ht="51.75">
      <c r="A33" s="11" t="s">
        <v>44</v>
      </c>
      <c r="B33" s="12" t="s">
        <v>9</v>
      </c>
      <c r="C33" s="13">
        <f>8358054.47+148256.14+6000+140181</f>
        <v>8652491.61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45</v>
      </c>
      <c r="B34" s="12" t="s">
        <v>10</v>
      </c>
      <c r="C34" s="13">
        <f>469654.69-20000</f>
        <v>449654.69</v>
      </c>
      <c r="D34" s="14">
        <v>330520</v>
      </c>
      <c r="E34" s="13">
        <v>410000</v>
      </c>
    </row>
    <row r="35" spans="1:5" ht="17.25">
      <c r="A35" s="11" t="s">
        <v>46</v>
      </c>
      <c r="B35" s="12" t="s">
        <v>11</v>
      </c>
      <c r="C35" s="13">
        <f>18623222.33+17000-820807.13+100000+74512</f>
        <v>17993927.2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47</v>
      </c>
      <c r="B36" s="9" t="s">
        <v>12</v>
      </c>
      <c r="C36" s="10">
        <f>C37</f>
        <v>463152.24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48</v>
      </c>
      <c r="B37" s="12" t="s">
        <v>13</v>
      </c>
      <c r="C37" s="13">
        <f>462485.49+666.75</f>
        <v>463152.24</v>
      </c>
      <c r="D37" s="13">
        <v>380000</v>
      </c>
      <c r="E37" s="13">
        <v>380000</v>
      </c>
    </row>
    <row r="38" spans="1:5" ht="17.25">
      <c r="A38" s="8" t="s">
        <v>49</v>
      </c>
      <c r="B38" s="9" t="s">
        <v>14</v>
      </c>
      <c r="C38" s="10">
        <f>SUM(C39:C43)</f>
        <v>7887990.21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50</v>
      </c>
      <c r="B39" s="12" t="s">
        <v>15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51</v>
      </c>
      <c r="B40" s="12" t="s">
        <v>16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52</v>
      </c>
      <c r="B41" s="12" t="s">
        <v>17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53</v>
      </c>
      <c r="B42" s="12" t="s">
        <v>18</v>
      </c>
      <c r="C42" s="13">
        <f>4311449+437599.83-11287.6+41295.76</f>
        <v>4779056.99</v>
      </c>
      <c r="D42" s="13">
        <v>4417663.96</v>
      </c>
      <c r="E42" s="13">
        <v>4417663.96</v>
      </c>
    </row>
    <row r="43" spans="1:5" ht="17.25">
      <c r="A43" s="11" t="s">
        <v>54</v>
      </c>
      <c r="B43" s="12" t="s">
        <v>19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55</v>
      </c>
      <c r="B44" s="9" t="s">
        <v>20</v>
      </c>
      <c r="C44" s="10">
        <f>SUM(C45:C47)</f>
        <v>6835153.66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56</v>
      </c>
      <c r="B45" s="12" t="s">
        <v>68</v>
      </c>
      <c r="C45" s="13">
        <f>1465000+13307.4+242476.05</f>
        <v>1720783.45</v>
      </c>
      <c r="D45" s="14">
        <v>1050541.15</v>
      </c>
      <c r="E45" s="13">
        <v>1050543.15</v>
      </c>
    </row>
    <row r="46" spans="1:5" ht="17.25">
      <c r="A46" s="11" t="s">
        <v>67</v>
      </c>
      <c r="B46" s="12" t="s">
        <v>21</v>
      </c>
      <c r="C46" s="13">
        <f>1739000+74347.67</f>
        <v>1813347.67</v>
      </c>
      <c r="D46" s="14">
        <v>1850000</v>
      </c>
      <c r="E46" s="14">
        <v>1850000</v>
      </c>
    </row>
    <row r="47" spans="1:5" ht="17.25">
      <c r="A47" s="11" t="s">
        <v>57</v>
      </c>
      <c r="B47" s="12" t="s">
        <v>69</v>
      </c>
      <c r="C47" s="14">
        <f>2029239.5+1546230.32-158803.85-115643.43</f>
        <v>3301022.54</v>
      </c>
      <c r="D47" s="14">
        <v>1738919.65</v>
      </c>
      <c r="E47" s="14">
        <v>1738919.65</v>
      </c>
    </row>
    <row r="48" spans="1:5" ht="17.25">
      <c r="A48" s="8" t="s">
        <v>58</v>
      </c>
      <c r="B48" s="9" t="s">
        <v>22</v>
      </c>
      <c r="C48" s="10">
        <f>SUM(C49:C54)</f>
        <v>208770425.87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59</v>
      </c>
      <c r="B49" s="12" t="s">
        <v>23</v>
      </c>
      <c r="C49" s="13">
        <f>67371842.03+485942+653721.73+229986</f>
        <v>68741491.76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60</v>
      </c>
      <c r="B50" s="12" t="s">
        <v>24</v>
      </c>
      <c r="C50" s="13">
        <f>107214604.54+40000+339105+192046.83+50530+1985069.73</f>
        <v>109821356.10000001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66</v>
      </c>
      <c r="B51" s="12" t="s">
        <v>70</v>
      </c>
      <c r="C51" s="13">
        <f>14192402.62+387976+221621.88+772657+297010</f>
        <v>15871667.5</v>
      </c>
      <c r="D51" s="14">
        <v>13410641.67</v>
      </c>
      <c r="E51" s="14">
        <v>13410641.67</v>
      </c>
    </row>
    <row r="52" spans="1:5" ht="34.5">
      <c r="A52" s="11" t="s">
        <v>61</v>
      </c>
      <c r="B52" s="12" t="s">
        <v>25</v>
      </c>
      <c r="C52" s="13">
        <v>122700</v>
      </c>
      <c r="D52" s="14">
        <v>122700</v>
      </c>
      <c r="E52" s="14">
        <v>122700</v>
      </c>
    </row>
    <row r="53" spans="1:5" ht="17.25">
      <c r="A53" s="11" t="s">
        <v>62</v>
      </c>
      <c r="B53" s="12" t="s">
        <v>26</v>
      </c>
      <c r="C53" s="13">
        <f>3275303.77+155500+363462.45+229382.88+190000</f>
        <v>4213649.1</v>
      </c>
      <c r="D53" s="13">
        <v>3311703.77</v>
      </c>
      <c r="E53" s="13">
        <v>3257303.77</v>
      </c>
    </row>
    <row r="54" spans="1:5" ht="17.25">
      <c r="A54" s="11" t="s">
        <v>63</v>
      </c>
      <c r="B54" s="12" t="s">
        <v>27</v>
      </c>
      <c r="C54" s="13">
        <f>6545028.12+196964.48+133900+2020356.5+1025312.31+78000</f>
        <v>9999561.410000002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64</v>
      </c>
      <c r="B55" s="9" t="s">
        <v>28</v>
      </c>
      <c r="C55" s="10">
        <f>C56</f>
        <v>19843571.12</v>
      </c>
      <c r="D55" s="10">
        <f>D56</f>
        <v>13423514.96</v>
      </c>
      <c r="E55" s="10">
        <f>E56</f>
        <v>13477914.96</v>
      </c>
    </row>
    <row r="56" spans="1:5" ht="17.25">
      <c r="A56" s="11" t="s">
        <v>65</v>
      </c>
      <c r="B56" s="12" t="s">
        <v>29</v>
      </c>
      <c r="C56" s="13">
        <f>19627244.71-644778+5169+269000+142410.41+54525+390000</f>
        <v>19843571.12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30</v>
      </c>
      <c r="C57" s="10">
        <f>SUM(C58:C60)</f>
        <v>3472837.92</v>
      </c>
      <c r="D57" s="10">
        <f>SUM(D58:D60)</f>
        <v>2198616.96</v>
      </c>
      <c r="E57" s="10">
        <f>SUM(E58:E60)</f>
        <v>1713659.75</v>
      </c>
    </row>
    <row r="58" spans="1:5" ht="17.25">
      <c r="A58" s="11">
        <v>1001</v>
      </c>
      <c r="B58" s="12" t="s">
        <v>31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32</v>
      </c>
      <c r="C59" s="13">
        <f>475381.75+362492.95+19900</f>
        <v>857774.7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33</v>
      </c>
      <c r="C60" s="13">
        <v>1081564.97</v>
      </c>
      <c r="D60" s="13">
        <v>1081564.97</v>
      </c>
      <c r="E60" s="13">
        <v>1081564.97</v>
      </c>
    </row>
    <row r="61" spans="1:5" ht="17.25">
      <c r="A61" s="8">
        <v>1100</v>
      </c>
      <c r="B61" s="9" t="s">
        <v>34</v>
      </c>
      <c r="C61" s="10">
        <f>C62</f>
        <v>449000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35</v>
      </c>
      <c r="C62" s="13">
        <f>381000+68000</f>
        <v>449000</v>
      </c>
      <c r="D62" s="13">
        <v>441000</v>
      </c>
      <c r="E62" s="13">
        <v>441000</v>
      </c>
    </row>
    <row r="63" spans="1:5" ht="17.25">
      <c r="A63" s="22" t="s">
        <v>36</v>
      </c>
      <c r="B63" s="22"/>
      <c r="C63" s="10">
        <f>C61+C57+C55+C48+C44+C38+C36+C28</f>
        <v>301494959.43</v>
      </c>
      <c r="D63" s="10">
        <f>D61+D57+D55+D48+D44+D38+D36+D28</f>
        <v>166120193.89</v>
      </c>
      <c r="E63" s="10">
        <f>E61+E57+E55+E48+E44+E38+E36+E28</f>
        <v>159920619.47</v>
      </c>
    </row>
    <row r="64" spans="1:5" ht="18.75">
      <c r="A64" s="6"/>
      <c r="E64" s="3" t="s">
        <v>85</v>
      </c>
    </row>
  </sheetData>
  <sheetProtection/>
  <mergeCells count="25">
    <mergeCell ref="C18:E18"/>
    <mergeCell ref="C19:E19"/>
    <mergeCell ref="C14:E14"/>
    <mergeCell ref="C13:E13"/>
    <mergeCell ref="C15:E15"/>
    <mergeCell ref="C6:E6"/>
    <mergeCell ref="C16:E16"/>
    <mergeCell ref="C17:E17"/>
    <mergeCell ref="C7:E7"/>
    <mergeCell ref="C8:E8"/>
    <mergeCell ref="A25:A26"/>
    <mergeCell ref="B25:B26"/>
    <mergeCell ref="C25:E25"/>
    <mergeCell ref="A63:B63"/>
    <mergeCell ref="A23:E23"/>
    <mergeCell ref="C20:E20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2018-05-04T07:56:46Z</dcterms:modified>
  <cp:category/>
  <cp:version/>
  <cp:contentType/>
  <cp:contentStatus/>
</cp:coreProperties>
</file>