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<sst xmlns="http://schemas.openxmlformats.org/spreadsheetml/2006/main" count="90" uniqueCount="85">
  <si>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</si>
  <si>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</si>
  <si>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</si>
  <si>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</si>
  <si>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</si>
  <si>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</si>
  <si>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</si>
  <si>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</si>
  <si>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</si>
  <si>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</si>
  <si>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</si>
  <si>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</si>
  <si>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</si>
  <si>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</si>
  <si>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</si>
  <si>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</si>
  <si>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</si>
  <si>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</si>
  <si>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</si>
  <si>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</si>
  <si>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</si>
  <si>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</si>
  <si>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</si>
  <si>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</si>
  <si>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</si>
  <si>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</si>
  <si>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</si>
  <si>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</si>
  <si>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</si>
  <si>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</si>
  <si>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</si>
  <si>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</si>
  <si>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</si>
  <si>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</si>
  <si>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</si>
  <si>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</si>
  <si>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</si>
  <si>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</si>
  <si>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</si>
  <si>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</si>
  <si>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</si>
  <si>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</si>
  <si>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</si>
  <si>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</si>
  <si>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</si>
  <si>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</si>
  <si>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</si>
  <si>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</si>
  <si>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</si>
  <si>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</si>
  <si>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</si>
  <si>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</si>
  <si>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</si>
  <si>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</si>
  <si>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</si>
  <si>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</si>
  <si>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</si>
  <si>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</si>
  <si>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</si>
  <si>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</si>
  <si>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</si>
  <si>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</si>
  <si>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</si>
  <si>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</si>
  <si>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</si>
  <si>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</si>
  <si>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</si>
  <si>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</si>
  <si>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</si>
  <si>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</si>
  <si>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</si>
  <si>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</si>
  <si>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</si>
  <si>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</si>
  <si>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</si>
  <si>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</si>
  <si>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</si>
  <si>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</si>
  <si>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</si>
  <si>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</si>
  <si>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</si>
  <si>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</si>
  <si>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период 2018 и 2019 годов""</t>
  </si>
  <si>
    <t>Приложение № 3</t>
  </si>
  <si>
    <t>от 15.12.2017 № 126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</si>
</sst>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83</v>
      </c>
      <c r="D1" s="15"/>
      <c r="E1" s="15"/>
    </row>
    <row r="2" spans="3:5" ht="18.75">
      <c r="C2" s="15" t="s">
        <v>38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76</v>
      </c>
      <c r="D4" s="15"/>
      <c r="E4" s="15"/>
    </row>
    <row r="5" spans="3:5" ht="18.75">
      <c r="C5" s="15" t="s">
        <v>77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78</v>
      </c>
      <c r="D7" s="15"/>
      <c r="E7" s="15"/>
    </row>
    <row r="8" spans="3:5" ht="18.75">
      <c r="C8" s="15" t="s">
        <v>79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82</v>
      </c>
      <c r="D10" s="15"/>
      <c r="E10" s="15"/>
    </row>
    <row r="11" spans="3:5" ht="18.75">
      <c r="C11" s="23" t="s">
        <v>84</v>
      </c>
      <c r="D11" s="23"/>
      <c r="E11" s="23"/>
    </row>
    <row r="13" spans="3:6" ht="18.75">
      <c r="C13" s="15" t="s">
        <v>80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52974849.480000004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3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f>3110877+98600</f>
        <v>3209477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3">
        <f>19168504.18-247330.91+434855.23+353464+235096.35+1501.67+171050.54+45597.92+7033.47</f>
        <v>20169772.450000003</v>
      </c>
      <c r="D30" s="14">
        <f>18837379.46-11856.5</f>
        <v>18825522.96</v>
      </c>
      <c r="E30" s="14">
        <f>18837379.46-11856.5</f>
        <v>18825522.96</v>
      </c>
    </row>
    <row r="31" spans="1:5" ht="51.75">
      <c r="A31" s="11" t="s">
        <v>48</v>
      </c>
      <c r="B31" s="12" t="s">
        <v>10</v>
      </c>
      <c r="C31" s="13">
        <f>7683067.5+134789+39344.55+29222+198000+20435+1375+34600</f>
        <v>8140833.05</v>
      </c>
      <c r="D31" s="13">
        <v>7967285.36</v>
      </c>
      <c r="E31" s="13">
        <v>7967285.36</v>
      </c>
    </row>
    <row r="32" spans="1:5" ht="17.25">
      <c r="A32" s="11" t="s">
        <v>49</v>
      </c>
      <c r="B32" s="12" t="s">
        <v>11</v>
      </c>
      <c r="C32" s="13">
        <f>500000-92921.17-407078.83</f>
        <v>0</v>
      </c>
      <c r="D32" s="14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3">
        <f>17656684.51+740469.8-549984.81+20000-881323.21+953581-5100+510000+1500889+190059.13+585350+613+139500+25000-383698+613267.24-19000-631018.33-60766.67+19623.05-21182.73+50000</f>
        <v>20452962.98</v>
      </c>
      <c r="D33" s="13">
        <f>15183508.45+11856.5</f>
        <v>15195364.95</v>
      </c>
      <c r="E33" s="13">
        <f>15235508.45+11856.5</f>
        <v>15247364.95</v>
      </c>
    </row>
    <row r="34" spans="1:5" ht="34.5">
      <c r="A34" s="8" t="s">
        <v>51</v>
      </c>
      <c r="B34" s="9" t="s">
        <v>13</v>
      </c>
      <c r="C34" s="10">
        <f>C35</f>
        <v>359921.17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3">
        <f>135000+132000+92921.17</f>
        <v>359921.17</v>
      </c>
      <c r="D35" s="13">
        <v>35000</v>
      </c>
      <c r="E35" s="13">
        <v>1855815.85</v>
      </c>
    </row>
    <row r="36" spans="1:5" ht="17.25">
      <c r="A36" s="8" t="s">
        <v>53</v>
      </c>
      <c r="B36" s="9" t="s">
        <v>15</v>
      </c>
      <c r="C36" s="10">
        <f>SUM(C37:C41)</f>
        <v>8570153.67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2" t="s">
        <v>16</v>
      </c>
      <c r="C37" s="13">
        <f>45000+7500+177374.32</f>
        <v>229874.32</v>
      </c>
      <c r="D37" s="14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f>1300000-600000-86521.16</f>
        <v>613478.84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3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f>4417663.96+567969.88</f>
        <v>4985633.84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f>90000+240000+450400+60766.67</f>
        <v>841166.67</v>
      </c>
      <c r="D41" s="14">
        <v>90000</v>
      </c>
      <c r="E41" s="14">
        <v>90000</v>
      </c>
    </row>
    <row r="42" spans="1:5" ht="17.25">
      <c r="A42" s="8" t="s">
        <v>59</v>
      </c>
      <c r="B42" s="9" t="s">
        <v>21</v>
      </c>
      <c r="C42" s="10">
        <f>SUM(C43:C45)</f>
        <v>6988358.490000002</v>
      </c>
      <c r="D42" s="10">
        <f>SUM(D43:D45)</f>
        <v>5023239.5</v>
      </c>
      <c r="E42" s="10">
        <f>SUM(E43:E45)</f>
        <v>2509499.65</v>
      </c>
    </row>
    <row r="43" spans="1:5" ht="17.25">
      <c r="A43" s="11" t="s">
        <v>60</v>
      </c>
      <c r="B43" s="12" t="s">
        <v>72</v>
      </c>
      <c r="C43" s="13">
        <f>234000+2000000-13417.27-50000</f>
        <v>2170582.73</v>
      </c>
      <c r="D43" s="14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3">
        <f>2437000-2000000+374832.5+124944.17-167000+564188.98-200000</f>
        <v>1133965.65</v>
      </c>
      <c r="D44" s="14">
        <v>3010000</v>
      </c>
      <c r="E44" s="14">
        <v>1850000</v>
      </c>
    </row>
    <row r="45" spans="1:5" ht="17.25">
      <c r="A45" s="11" t="s">
        <v>61</v>
      </c>
      <c r="B45" s="12" t="s">
        <v>73</v>
      </c>
      <c r="C45" s="14">
        <f>6620000-400000-374832.5+600000-400969.88-1200000-564188.98+3590779.31-1182150.52-781286-375624-138212-1621345.69-88359.63</f>
        <v>3683810.1100000017</v>
      </c>
      <c r="D45" s="14">
        <v>1958239.5</v>
      </c>
      <c r="E45" s="14">
        <v>603499.65</v>
      </c>
    </row>
    <row r="46" spans="1:5" ht="17.25">
      <c r="A46" s="8" t="s">
        <v>62</v>
      </c>
      <c r="B46" s="9" t="s">
        <v>23</v>
      </c>
      <c r="C46" s="10">
        <f>SUM(C47:C52)</f>
        <v>196434393.07999998</v>
      </c>
      <c r="D46" s="10">
        <f>SUM(D47:D52)</f>
        <v>176626669.77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3">
        <f>58206700-560000+1596628-300000+2528782.08-35000+387171.05+181535+156240+455715.62-354268+58200+199943-13000+13000</f>
        <v>62521646.74999999</v>
      </c>
      <c r="D47" s="14">
        <v>57466700</v>
      </c>
      <c r="E47" s="14">
        <v>56366700</v>
      </c>
    </row>
    <row r="48" spans="1:5" ht="17.25">
      <c r="A48" s="11" t="s">
        <v>64</v>
      </c>
      <c r="B48" s="12" t="s">
        <v>25</v>
      </c>
      <c r="C48" s="13">
        <f>95146171.17+560000+3797468.5+300000+200000+308388.06+113126.41+142300+949099.4+106700+1200000+1757060.07-929106+152875+300000+828232.4+306579+320516+153075+87212+147367+378300</f>
        <v>106325364.01</v>
      </c>
      <c r="D48" s="14">
        <f>94246171.17+131700</f>
        <v>94377871.17</v>
      </c>
      <c r="E48" s="14">
        <v>93246171.17</v>
      </c>
    </row>
    <row r="49" spans="1:5" ht="17.25">
      <c r="A49" s="11" t="s">
        <v>70</v>
      </c>
      <c r="B49" s="12" t="s">
        <v>74</v>
      </c>
      <c r="C49" s="13">
        <f>13338041.67+206811+328947.27+41602+15400+312005+82800+270252+163334+51000+182767-540200</f>
        <v>14452759.94</v>
      </c>
      <c r="D49" s="14">
        <v>13438041.67</v>
      </c>
      <c r="E49" s="14">
        <v>13238041.67</v>
      </c>
    </row>
    <row r="50" spans="1:5" ht="34.5">
      <c r="A50" s="11" t="s">
        <v>65</v>
      </c>
      <c r="B50" s="12" t="s">
        <v>26</v>
      </c>
      <c r="C50" s="13">
        <f>135200+33500+19500-15944-1000-1375</f>
        <v>169881</v>
      </c>
      <c r="D50" s="14">
        <v>122700</v>
      </c>
      <c r="E50" s="14">
        <v>122700</v>
      </c>
    </row>
    <row r="51" spans="1:5" ht="17.25">
      <c r="A51" s="11" t="s">
        <v>66</v>
      </c>
      <c r="B51" s="12" t="s">
        <v>27</v>
      </c>
      <c r="C51" s="13">
        <f>3023699.96+25000+85000+135000+1780+50000+57000</f>
        <v>3377479.96</v>
      </c>
      <c r="D51" s="13">
        <v>2741256.9299999997</v>
      </c>
      <c r="E51" s="13">
        <v>2741256.9299999997</v>
      </c>
    </row>
    <row r="52" spans="1:5" ht="17.25">
      <c r="A52" s="11" t="s">
        <v>67</v>
      </c>
      <c r="B52" s="12" t="s">
        <v>28</v>
      </c>
      <c r="C52" s="13">
        <f>8603108.58+185032.84+100000+12425+20080-152875+197625+22800-9425+52000+315000+241490</f>
        <v>9587261.42</v>
      </c>
      <c r="D52" s="14">
        <v>8480100</v>
      </c>
      <c r="E52" s="14">
        <v>8480100</v>
      </c>
    </row>
    <row r="53" spans="1:5" ht="17.25">
      <c r="A53" s="8" t="s">
        <v>68</v>
      </c>
      <c r="B53" s="9" t="s">
        <v>29</v>
      </c>
      <c r="C53" s="10">
        <f>C54</f>
        <v>18341031.999999996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3">
        <f>12646945+17000+2897811+493420.9+1527202+24000+153000+74476.52+4000+384030+119146.58</f>
        <v>18341031.999999996</v>
      </c>
      <c r="D54" s="14">
        <v>11841996.25</v>
      </c>
      <c r="E54" s="14">
        <v>11580934.25</v>
      </c>
    </row>
    <row r="55" spans="1:5" ht="17.25">
      <c r="A55" s="8">
        <v>1000</v>
      </c>
      <c r="B55" s="9" t="s">
        <v>31</v>
      </c>
      <c r="C55" s="10">
        <f>SUM(C56:C58)</f>
        <v>5721042.819999999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4">
        <f>1483498.25+28695</f>
        <v>1512193.25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3">
        <f>291921.75+419707.64+1060391.24+200000+1192320+194000-128899.05-88245.14</f>
        <v>3141196.44</v>
      </c>
      <c r="D57" s="13">
        <v>291921.75</v>
      </c>
      <c r="E57" s="13">
        <v>291921.75</v>
      </c>
    </row>
    <row r="58" spans="1:5" ht="17.25">
      <c r="A58" s="11">
        <v>1004</v>
      </c>
      <c r="B58" s="12" t="s">
        <v>34</v>
      </c>
      <c r="C58" s="13">
        <v>1067653.13</v>
      </c>
      <c r="D58" s="13">
        <v>1067653.13</v>
      </c>
      <c r="E58" s="13">
        <v>1067653.13</v>
      </c>
    </row>
    <row r="59" spans="1:5" ht="17.25">
      <c r="A59" s="8">
        <v>1100</v>
      </c>
      <c r="B59" s="9" t="s">
        <v>35</v>
      </c>
      <c r="C59" s="10">
        <f>C60</f>
        <v>431000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3">
        <f>531000-20000+20000-15000-85000</f>
        <v>431000</v>
      </c>
      <c r="D60" s="13">
        <v>531000</v>
      </c>
      <c r="E60" s="13">
        <v>531000</v>
      </c>
    </row>
    <row r="61" spans="1:5" ht="17.25">
      <c r="A61" s="19" t="s">
        <v>37</v>
      </c>
      <c r="B61" s="19"/>
      <c r="C61" s="10">
        <f>C59+C55+C53+C46+C42+C36+C34+C27</f>
        <v>289820750.71</v>
      </c>
      <c r="D61" s="10">
        <f>D59+D55+D53+D46+D42+D36+D34+D27</f>
        <v>249378499.63</v>
      </c>
      <c r="E61" s="10">
        <f>E59+E55+E53+E46+E42+E36+E34+E27</f>
        <v>246044813.63</v>
      </c>
    </row>
    <row r="62" spans="1:5" ht="18.75">
      <c r="A62" s="6"/>
      <c r="E62" s="3" t="s">
        <v>81</v>
      </c>
    </row>
  </sheetData>
  <sheetProtection/>
  <mergeCells count="25">
    <mergeCell ref="C13:E13"/>
    <mergeCell ref="C1:E1"/>
    <mergeCell ref="C2:E2"/>
    <mergeCell ref="C3:E3"/>
    <mergeCell ref="C4:E4"/>
    <mergeCell ref="C5:E5"/>
    <mergeCell ref="C6:E6"/>
    <mergeCell ref="C7:E7"/>
    <mergeCell ref="A25:A26"/>
    <mergeCell ref="B25:B26"/>
    <mergeCell ref="C25:E25"/>
    <mergeCell ref="A61:B61"/>
    <mergeCell ref="A23:E23"/>
    <mergeCell ref="C20:E20"/>
    <mergeCell ref="A24:E24"/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2017-12-19T08:11:26Z</dcterms:modified>
  <cp:category/>
  <cp:version/>
  <cp:contentType/>
  <cp:contentStatus/>
</cp:coreProperties>
</file>