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985" tabRatio="933" activeTab="1"/>
  </bookViews>
  <sheets>
    <sheet name="Service" sheetId="1" state="veryHidden" r:id="rId1"/>
    <sheet name="Приложение 2 таблица 1" sheetId="2" r:id="rId2"/>
  </sheets>
  <definedNames>
    <definedName name="_xlnm.Print_Titles" localSheetId="1">'Приложение 2 таблица 1'!$15:$15</definedName>
  </definedNames>
  <calcPr fullCalcOnLoad="1"/>
</workbook>
</file>

<file path=xl/sharedStrings.xml><?xml version="1.0" encoding="utf-8"?>
<sst xmlns="http://schemas.openxmlformats.org/spreadsheetml/2006/main" count="383" uniqueCount="329">
  <si>
    <t>depo-2009</t>
  </si>
  <si>
    <t>iv2009</t>
  </si>
  <si>
    <t>КовроваЕВ</t>
  </si>
  <si>
    <t>C_87.0*)*8,*)</t>
  </si>
  <si>
    <t>##TEMP_SAVE_КовроваЕВ</t>
  </si>
  <si>
    <t>if object_id(''tempdb..##TEMP_SAVE_КовроваЕВ'') is not null DROP TABLE ##TEMP_SAVE_КовроваЕВ create table ##TEMP_SAVE_КовроваЕВ (dog int, lev int, inc int, pok int, summa numeric(24,6), old numeric(24,6))</t>
  </si>
  <si>
    <t>isv_save_model</t>
  </si>
  <si>
    <t>C:\TEMP\TO_BKS~4\C_DATA.DBF</t>
  </si>
  <si>
    <t>000 1 00 00000 00 0000 000</t>
  </si>
  <si>
    <t>000 1 01 00000 00 0000 000</t>
  </si>
  <si>
    <t xml:space="preserve">НАЛОГИ НА ПРИБЫЛЬ, ДОХОДЫ                      </t>
  </si>
  <si>
    <t>000 1 01 02000 01 0000 110</t>
  </si>
  <si>
    <t xml:space="preserve">Налог на доходы физических лиц                                  </t>
  </si>
  <si>
    <t>182 1 01 02010 01 0000 110</t>
  </si>
  <si>
    <t>182 1 01 02020 01 0000 110</t>
  </si>
  <si>
    <t>182 1 01 02030 01 0000 110</t>
  </si>
  <si>
    <t>182 1 01 02040 01 0000 110</t>
  </si>
  <si>
    <t>000 1 05 00000 00 0000 000</t>
  </si>
  <si>
    <t>182 1 05 03010 01 0000 110</t>
  </si>
  <si>
    <t>000 1 08 00000 00 0000 000</t>
  </si>
  <si>
    <t>182 1 08 03010 01 0000 110</t>
  </si>
  <si>
    <t>000 1 08 07000 01 0000 110</t>
  </si>
  <si>
    <t>000 1 11 00000 00 0000 000</t>
  </si>
  <si>
    <t>000 1 11 05000 00 0000 120</t>
  </si>
  <si>
    <t>041 1 11 05035 05 0000 120</t>
  </si>
  <si>
    <t>000 1 12 00000 00 0000 000</t>
  </si>
  <si>
    <t>Плата за размещение отходов производства и потребления</t>
  </si>
  <si>
    <t>000 1 13 00000 00 0000 000</t>
  </si>
  <si>
    <t>000 1 13 01995 05 0000 130</t>
  </si>
  <si>
    <t>035 1 13 01995 05 0000 130</t>
  </si>
  <si>
    <t>039 1 13 01995 05 0000 130</t>
  </si>
  <si>
    <t>000 1 14 00000 00 0000 000</t>
  </si>
  <si>
    <t>000 1 14 02000 00 0000 000</t>
  </si>
  <si>
    <t>041 1 14 02053 05 0000 410</t>
  </si>
  <si>
    <t>000 1 14 06000 00 0000 430</t>
  </si>
  <si>
    <t>000 1 16 00000 00 0000 000</t>
  </si>
  <si>
    <t>000 2 00 00000 00 0000 000</t>
  </si>
  <si>
    <t>000 1 11 05010 00 0000 120</t>
  </si>
  <si>
    <t>000 1 11 05030 00 0000 120</t>
  </si>
  <si>
    <t>000 1 12 01000 01 0000 120</t>
  </si>
  <si>
    <t>000 1 13 01000 00 0000 130</t>
  </si>
  <si>
    <t>000 1 13 01990 00 0000 130</t>
  </si>
  <si>
    <t>000 1 14 06010 00 0000 430</t>
  </si>
  <si>
    <t>Код классификации доходов бюджетов Российской Федерации</t>
  </si>
  <si>
    <t>Наименование доходов</t>
  </si>
  <si>
    <t>000 1 03 00000 00 0000 000</t>
  </si>
  <si>
    <t>000 1 03 02000 01 0000 110</t>
  </si>
  <si>
    <t>000 1 05 03000 01 0000 110</t>
  </si>
  <si>
    <t>ПЛАТЕЖИ ПРИ ПОЛЬЗОВАНИИ ПРИРОДНЫМИ РЕСУРСАМИ</t>
  </si>
  <si>
    <t>000 2 02 00000 00 0000 000</t>
  </si>
  <si>
    <t>НАЛОГИ НА ТОВАРЫ (РАБОТЫ, УСЛУГИ), РЕАЛИЗУЕМЫЕ НА ТЕРРИТОРИИ РОССИЙСКОЙ ФЕДЕРАЦИИ</t>
  </si>
  <si>
    <t>041 1 11 05025 05 0000 120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</si>
  <si>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</si>
  <si>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</si>
  <si>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000 1 11 05020 00 0000 120</t>
  </si>
  <si>
    <t>Сумма, руб.</t>
  </si>
  <si>
    <t>000 1 01 02010 01 0000 110</t>
  </si>
  <si>
    <t>000 1 01 02020 01 0000 110</t>
  </si>
  <si>
    <t>000 1 01 02030 01 0000 110</t>
  </si>
  <si>
    <t>000 1 01 02040 01 0000 110</t>
  </si>
  <si>
    <t>000 1 03 02250 01 0000 110</t>
  </si>
  <si>
    <t>000 1 03 02240 01 0000 110</t>
  </si>
  <si>
    <t>000 1 03 02230 01 0000 110</t>
  </si>
  <si>
    <t>000 1 08 03000 01 0000 110</t>
  </si>
  <si>
    <t>000 1 08 03010 01 0000 110</t>
  </si>
  <si>
    <t>000 1 08 07150 01 0000 110</t>
  </si>
  <si>
    <t>000 1 11 05025 05 0000 120</t>
  </si>
  <si>
    <t>000 1 11 05035 05 0000 120</t>
  </si>
  <si>
    <t>000 1 12 01040 01 0000 120</t>
  </si>
  <si>
    <t>000 1 14 02050 05 0000 410</t>
  </si>
  <si>
    <t>000 1 14 02053 05 0000 410</t>
  </si>
  <si>
    <t>000 1 05 03010 01 0000 110</t>
  </si>
  <si>
    <t>000 1 13 02000 00 0000 130</t>
  </si>
  <si>
    <t>000 1 13 02990 00 0000 130</t>
  </si>
  <si>
    <t>000 1 13 02995 05 0000 130</t>
  </si>
  <si>
    <t>Прочие субвенции</t>
  </si>
  <si>
    <t xml:space="preserve">000 1 11 05013 13 0000 120 </t>
  </si>
  <si>
    <t>041 1 11 05013 13 0000 120</t>
  </si>
  <si>
    <t>041 1 14 06013 13 0000 430</t>
  </si>
  <si>
    <t>000 1 14 06013 13 0000 430</t>
  </si>
  <si>
    <t>041 1 08 07150 01 0000 110</t>
  </si>
  <si>
    <t>000 1 05 04000 02 0000 110</t>
  </si>
  <si>
    <t>Налог, взимаемый в связи с применением патентной системы налогообложения</t>
  </si>
  <si>
    <t>Прочие доходы от компенсации затрат бюджетов муниципальных районов</t>
  </si>
  <si>
    <t>000 1 05 04020 02 0000 110</t>
  </si>
  <si>
    <t>182 1 05 04020 02 0000 110</t>
  </si>
  <si>
    <r>
      <t xml:space="preserve">НАЛОГИ НА СОВОКУПНЫЙ ДОХОД </t>
    </r>
    <r>
      <rPr>
        <b/>
        <sz val="14"/>
        <rFont val="Times New Roman"/>
        <family val="1"/>
      </rPr>
      <t xml:space="preserve">                     </t>
    </r>
  </si>
  <si>
    <r>
      <t xml:space="preserve">ГОСУДАРСТВЕННАЯ ПОШЛИНА </t>
    </r>
    <r>
      <rPr>
        <b/>
        <sz val="14"/>
        <rFont val="Times New Roman"/>
        <family val="1"/>
      </rPr>
      <t xml:space="preserve">   </t>
    </r>
  </si>
  <si>
    <t>041 1 13 02995 05 0000 130</t>
  </si>
  <si>
    <t xml:space="preserve">НАЛОГОВЫЕ И НЕНАЛОГОВЫЕ ДОХОДЫ </t>
  </si>
  <si>
    <t>000 1 11 05013 05 0000 120</t>
  </si>
  <si>
    <t>041 1 11 05013 05 0000 120</t>
  </si>
  <si>
    <t>000 1 14 06013 05 0000 430</t>
  </si>
  <si>
    <t>041 1 14 06013 05 0000 430</t>
  </si>
  <si>
    <t>Доходы от продажи земельных участков, государственная собственность на которые не разграничена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</si>
  <si>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</si>
  <si>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000 1 03 02260 01 0000 110</t>
  </si>
  <si>
    <t>2021 год</t>
  </si>
  <si>
    <t>000 2 02 10000 00 0000 150</t>
  </si>
  <si>
    <t>000 2 02 15001 00 0000 150</t>
  </si>
  <si>
    <t>000 2 02 15001 05 0000 150</t>
  </si>
  <si>
    <t>037 2 02 15001 05 0000 150</t>
  </si>
  <si>
    <t xml:space="preserve">000 2 02 15002 00 0000 150 </t>
  </si>
  <si>
    <t>000 2 02 15002 05 0000 150</t>
  </si>
  <si>
    <t>037 2 02 15002 05 0000 150</t>
  </si>
  <si>
    <t>000 2 02 20000 00 0000 150</t>
  </si>
  <si>
    <t>000 2 02 29999 00 0000 150</t>
  </si>
  <si>
    <t>000 2 02 29999 05 0000 150</t>
  </si>
  <si>
    <t>035 2 02 29999 05 0000 150</t>
  </si>
  <si>
    <t>039 2 02 29999 05 0000 150</t>
  </si>
  <si>
    <t>000 2 02 30000 00 0000 150</t>
  </si>
  <si>
    <t>000 2 02 30024 00 0000 150</t>
  </si>
  <si>
    <t>000 2 02 30024 05 0000 150</t>
  </si>
  <si>
    <t>035 2 02 30024 05 0000 150</t>
  </si>
  <si>
    <t>039 2 02 30024 05 0000 150</t>
  </si>
  <si>
    <t xml:space="preserve">044 2 02 30024 05 0000 150 </t>
  </si>
  <si>
    <t>000 2 02 35082 00 0000 150</t>
  </si>
  <si>
    <t>000 2 02 35082 05 0000 150</t>
  </si>
  <si>
    <t>041 2 02 35082 05 0000 150</t>
  </si>
  <si>
    <t>000 2 02 35120 00 0000 150</t>
  </si>
  <si>
    <t xml:space="preserve">000 2 02 35120 05 0000 150
</t>
  </si>
  <si>
    <t xml:space="preserve">035 2 02 35120 05 0000 150
</t>
  </si>
  <si>
    <t>000 2 02 39999 00 0000 150</t>
  </si>
  <si>
    <t>000 2 02 39999 05 0000 150</t>
  </si>
  <si>
    <t>039 2 02 39999 05 0000 150</t>
  </si>
  <si>
    <t xml:space="preserve">000 1 03 02231 01 0000 110
</t>
  </si>
  <si>
    <t>100 1 03 02231 01 0000 110</t>
  </si>
  <si>
    <t>100 1 03 02241 01 0000 110</t>
  </si>
  <si>
    <t>000 1 03 02241 01 0000 110</t>
  </si>
  <si>
    <t>000 1 03 02251 01 0000 110</t>
  </si>
  <si>
    <t>100 1 03 02251 01 0000 110</t>
  </si>
  <si>
    <t>000 1 03 02261 01 0000 110</t>
  </si>
  <si>
    <t>100 1 03 02261 01 0000 110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</si>
  <si>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</si>
  <si>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r>
      <t xml:space="preserve">БЕЗВОЗМЕЗДНЫЕ ПОСТУПЛЕНИЯ </t>
    </r>
  </si>
  <si>
    <r>
      <t xml:space="preserve">ВСЕГО ДОХОДОВ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</si>
  <si>
    <t>2022 год</t>
  </si>
  <si>
    <t>035 1 16 07090 05 0000 140</t>
  </si>
  <si>
    <t>041 1 16 07090 05 0000 140</t>
  </si>
  <si>
    <t>000 1 16 01193 01 0000 140</t>
  </si>
  <si>
    <t xml:space="preserve">000 1 16 01000 01 0000 140
</t>
  </si>
  <si>
    <t xml:space="preserve">000 1 16 07090 05 0000 140
</t>
  </si>
  <si>
    <t xml:space="preserve">000 1 16 07090 00 0000 140
</t>
  </si>
  <si>
    <t xml:space="preserve">000 1 16 10000 00 0000 140
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</si>
  <si>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</si>
  <si>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</si>
  <si>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</si>
  <si>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</si>
  <si>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</si>
  <si>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</si>
  <si>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</si>
  <si>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</si>
  <si>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</si>
  <si>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</si>
  <si>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</si>
  <si>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</si>
  <si>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</si>
  <si>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муниципальных районов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</si>
  <si>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</si>
  <si>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</si>
  <si>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</si>
  <si>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</si>
  <si>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</si>
  <si>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</si>
  <si>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</si>
  <si>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</si>
  <si>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</si>
  <si>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</si>
  <si>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</si>
  <si>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</si>
  <si>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</si>
  <si>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</si>
  <si>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муниципальных районов</t>
  </si>
  <si>
    <t>Доходы от компенсации затрат государства</t>
  </si>
  <si>
    <t>Прочие доходы от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</si>
  <si>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</si>
  <si>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</si>
  <si>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</si>
  <si>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</si>
  <si>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</si>
  <si>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</si>
  <si>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</si>
  <si>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</si>
  <si>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</si>
  <si>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</si>
  <si>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</si>
  <si>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</si>
  <si>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</si>
  <si>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</si>
  <si>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</si>
  <si>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</si>
  <si>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</si>
  <si>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</si>
  <si>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</si>
  <si>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</si>
  <si>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</si>
  <si>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</si>
  <si>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</si>
  <si>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</si>
  <si>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</si>
  <si>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</si>
  <si>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000 2 02 40000 00 0000 150</t>
  </si>
  <si>
    <t xml:space="preserve">Иные межбюджетные трансферты </t>
  </si>
  <si>
    <t>000 2 02 40014 00 0000 150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</si>
  <si>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</si>
  <si>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000 2 02 40014 05 0000 150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</si>
  <si>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</t>
  </si>
  <si>
    <t>043 2 02 40014 05 0000 150</t>
  </si>
  <si>
    <t>000 2 07 00000 00 0000 000</t>
  </si>
  <si>
    <r>
      <t xml:space="preserve">ПРОЧИЕ БЕЗВОЗМЕЗДНЫЕ ПОСТУПЛЕНИЯ </t>
    </r>
    <r>
      <rPr>
        <b/>
        <sz val="14"/>
        <rFont val="Times New Roman"/>
        <family val="1"/>
      </rPr>
      <t xml:space="preserve">
</t>
    </r>
  </si>
  <si>
    <t xml:space="preserve">000 2 07 05000 05 0000 150
</t>
  </si>
  <si>
    <r>
      <t xml:space="preserve">Прочие безвозмездные поступления в бюджеты муниципальных районов </t>
    </r>
    <r>
      <rPr>
        <sz val="14"/>
        <rFont val="Times New Roman"/>
        <family val="1"/>
      </rPr>
      <t xml:space="preserve">
</t>
    </r>
  </si>
  <si>
    <t xml:space="preserve">000 2 07 05020 05 0000 150
</t>
  </si>
  <si>
    <r>
      <t xml:space="preserve">Поступления от денежных пожертвований, предоставляемых физическими лицами получателям средств бюджетов муниципальных районов </t>
    </r>
    <r>
      <rPr>
        <sz val="14"/>
        <rFont val="Times New Roman"/>
        <family val="1"/>
      </rPr>
      <t xml:space="preserve">
</t>
    </r>
  </si>
  <si>
    <t xml:space="preserve">039 2 07 05020 05 0000 150
</t>
  </si>
  <si>
    <t>000 1 11 03000 00 0000 120</t>
  </si>
  <si>
    <t xml:space="preserve">Проценты, полученные от предоставления бюджетных кредитов внутри страны
</t>
  </si>
  <si>
    <t>000 1 11 03050 05 0000 120</t>
  </si>
  <si>
    <t xml:space="preserve">Проценты, полученные от предоставления бюджетных кредитов внутри страны за счет средств бюджетов муниципальных районов
</t>
  </si>
  <si>
    <t>037 1 11 03050 05 0000 120</t>
  </si>
  <si>
    <t>000 2 19 00000 00 0000 000</t>
  </si>
  <si>
    <t xml:space="preserve">ВОЗВРАТ ОСТАТКОВ СУБСИДИЙ, СУБВЕНЦИЙ И ИНЫХ МЕЖБЮДЖЕТНЫХ ТРАНСФЕРТОВ, ИМЕЮЩИХ ЦЕЛЕВОЕ НАЗНАЧЕНИЕ, ПРОШЛЫХ ЛЕТ
</t>
  </si>
  <si>
    <t xml:space="preserve">000 2 19 00000 05 0000 150
</t>
  </si>
  <si>
    <t xml:space="preserve">Возврат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</si>
  <si>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000 2 19 60010 05 0000 150
</t>
  </si>
  <si>
    <t xml:space="preserve"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
</t>
  </si>
  <si>
    <t xml:space="preserve">035 2 19 60010 05 0000 150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</si>
  <si>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</si>
  <si>
    <t xml:space="preserve">039 2 19 60010 05 0000 150
</t>
  </si>
  <si>
    <r>
  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  </r>
    <r>
      <rPr>
        <i/>
        <sz val="10"/>
        <color indexed="56"/>
        <rFont val="Times New Roman"/>
        <family val="1"/>
      </rPr>
      <t xml:space="preserve"> </t>
    </r>
    <r>
      <rPr>
        <sz val="14"/>
        <rFont val="Times New Roman"/>
        <family val="1"/>
      </rPr>
      <t xml:space="preserve">
</t>
    </r>
  </si>
  <si>
    <t xml:space="preserve">000 2 02 49000 00 0000 150
</t>
  </si>
  <si>
    <t xml:space="preserve">Межбюджетные трансферты, передаваемые бюджетам, за счет средств резервного фонда Президента Российской Федерации
</t>
  </si>
  <si>
    <t xml:space="preserve">000 2 02 49000 05 0000 150
</t>
  </si>
  <si>
    <t xml:space="preserve">Межбюджетные трансферты, передаваемые бюджетам муниципальных районов, за счет средств резервного фонда Президента Российской Федерации
</t>
  </si>
  <si>
    <t xml:space="preserve">000 2 02 49999 05 0000 150
</t>
  </si>
  <si>
    <t xml:space="preserve">Прочие межбюджетные трансферты, передаваемые бюджетам муниципальных районов
</t>
  </si>
  <si>
    <t xml:space="preserve">044 2 02 49999 05 0000 150
</t>
  </si>
  <si>
    <t xml:space="preserve">Дотации бюджетам муниципальных районов на выравнивание бюджетной обеспеченности из бюджета субъекта Российской Федерации
</t>
  </si>
  <si>
    <t>000 2 02 20216 05 0000 150</t>
  </si>
  <si>
    <t xml:space="preserve">044 2 02 20216 05 0000 150 </t>
  </si>
  <si>
    <t>000 2 02 20216 00 0000 150</t>
  </si>
  <si>
    <t xml:space="preserve"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</si>
  <si>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 xml:space="preserve"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</si>
  <si>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</si>
  <si>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2023 год</t>
  </si>
  <si>
    <t xml:space="preserve">000 2 02 45303 00 0000 150
</t>
  </si>
  <si>
    <t xml:space="preserve">000 2 02 45303 05 0000 150
</t>
  </si>
  <si>
    <t xml:space="preserve">039 2 02 45303 05 0000 150
</t>
  </si>
  <si>
    <t xml:space="preserve">Доходы бюджета Южского муниципального района по кодам классификации доходов бюджетов на 2021 год и  на плановый период 2022 и 2023 годов </t>
  </si>
  <si>
    <t>Приложение № 2</t>
  </si>
  <si>
    <t>к решению Совета Южского</t>
  </si>
  <si>
    <t>муниципального района</t>
  </si>
  <si>
    <t>"О бюджете Южского</t>
  </si>
  <si>
    <t>на 2021 год и на плановый</t>
  </si>
  <si>
    <t>Таблица 1</t>
  </si>
  <si>
    <t xml:space="preserve">000 1 05 01000 00 0000 110
</t>
  </si>
  <si>
    <t xml:space="preserve">Налог, взимаемый в связи с применением упрощенной системы налогообложения
</t>
  </si>
  <si>
    <t xml:space="preserve">000 1 05 01010 01 0000 110
</t>
  </si>
  <si>
    <t xml:space="preserve">Налог, взимаемый с налогоплательщиков, выбравших в качестве объекта налогообложения доходы
</t>
  </si>
  <si>
    <t xml:space="preserve">000 1 05 01011 01 0000 110
</t>
  </si>
  <si>
    <t xml:space="preserve">182 1 05 01011 01 0000 110
</t>
  </si>
  <si>
    <t xml:space="preserve">000 1 05 01020 01 0000 110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</si>
  <si>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</si>
  <si>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000 1 05 01021 01 0000 110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</si>
  <si>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</si>
  <si>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182 1 05 01021 01 0000 110
</t>
  </si>
  <si>
    <t xml:space="preserve">000 2 02 20077 00 0000 150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</si>
  <si>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</si>
  <si>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>000 2 02 20077 05 0000 150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</si>
  <si>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</si>
  <si>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>044 2 02 20077 05 0000 150</t>
  </si>
  <si>
    <t>период 2022 и 2023 годов"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</si>
  <si>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 государственной корпорацией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</si>
  <si>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</si>
  <si>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 xml:space="preserve"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</si>
  <si>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000 1 12 01010 01 6000 120</t>
  </si>
  <si>
    <t>048 1 12 01010 01 6000 120</t>
  </si>
  <si>
    <t xml:space="preserve"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
</t>
  </si>
  <si>
    <t>000 1 12 01041 01 6000 120</t>
  </si>
  <si>
    <t>048 1 12 01041 01 6000 120</t>
  </si>
  <si>
    <t xml:space="preserve">000 1 12 01042 01 6000 120
</t>
  </si>
  <si>
    <t xml:space="preserve">048 1 12 01042 01 6000 120
</t>
  </si>
  <si>
    <t xml:space="preserve"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
</t>
  </si>
  <si>
    <t>042 1 16 01193 01 0000 140</t>
  </si>
  <si>
    <t>000 1 16 10120 00 0000 140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</si>
  <si>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</si>
  <si>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</si>
  <si>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</si>
  <si>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>000 1 16 10123 01 0051 140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</si>
  <si>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
</t>
  </si>
  <si>
    <t>188 1 16 10123 01 0051 140</t>
  </si>
  <si>
    <t>000 1 16 01200 01 0000 140</t>
  </si>
  <si>
    <t>000 1 16 01203 01 0000 140</t>
  </si>
  <si>
    <t>023 1 16 01203 01 0000 140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</si>
  <si>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</si>
  <si>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</si>
  <si>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000 1 07 00000 00 0000 000
</t>
  </si>
  <si>
    <t xml:space="preserve">НАЛОГИ, СБОРЫ И РЕГУЛЯРНЫЕ ПЛАТЕЖИ ЗА ПОЛЬЗОВАНИЕ ПРИРОДНЫМИ РЕСУРСАМИ
</t>
  </si>
  <si>
    <t xml:space="preserve">000 1 07 01000 01 0000 110
</t>
  </si>
  <si>
    <t xml:space="preserve">Налог на добычу полезных ископаемых
</t>
  </si>
  <si>
    <t xml:space="preserve">000 1 07 01020 01 0000 110
</t>
  </si>
  <si>
    <t xml:space="preserve">Налог на добычу общераспространенных полезных ископаемых
</t>
  </si>
  <si>
    <t xml:space="preserve">182 1 07 01020 01 0000 110
</t>
  </si>
  <si>
    <t xml:space="preserve">000 1 16 01150 01 0000 140
</t>
  </si>
  <si>
    <t>000 1 16 01153 01 0000 140</t>
  </si>
  <si>
    <t>042 1 16 01153 01 0000 140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</si>
  <si>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</si>
  <si>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</si>
  <si>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</si>
  <si>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</si>
  <si>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</si>
  <si>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</si>
  <si>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>000 2 02 25304 05 0000 150</t>
  </si>
  <si>
    <t>039 2 02 25304 05 0000 150</t>
  </si>
  <si>
    <t xml:space="preserve">000 2 02 25304 00 0000 150
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</si>
  <si>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</si>
  <si>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</si>
  <si>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041 2 02 29999 05 0000 150</t>
  </si>
  <si>
    <t xml:space="preserve">000 2 02 35469 00 0000 150
</t>
  </si>
  <si>
    <t xml:space="preserve">Субвенции бюджетам на проведение Всероссийской переписи населения 2020 года
</t>
  </si>
  <si>
    <t xml:space="preserve">000 2 02 35469 05 0000 150
</t>
  </si>
  <si>
    <t xml:space="preserve">Субвенции бюджетам муниципальных районов на проведение Всероссийской переписи населения 2020 года
</t>
  </si>
  <si>
    <t xml:space="preserve">035 2 02 35469 05 0000 150
</t>
  </si>
  <si>
    <t>000 1 12 01010 01 0000 120</t>
  </si>
  <si>
    <t xml:space="preserve">Плата за выбросы загрязняющих веществ в атмосферный воздух стационарными объектами
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</si>
  <si>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</si>
  <si>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</si>
  <si>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</si>
  <si>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от 25.12.2020 № 46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</si>
</sst>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00"/>
    <numFmt numFmtId="178" formatCode="#,##0.0"/>
    <numFmt numFmtId="179" formatCode="#,##0.000"/>
  </numFmts>
  <fonts count="47">
    <font>
      <sz val="10"/>
      <name val="Arial Cyr"/>
      <family val="0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u val="single"/>
      <sz val="14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" fontId="5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justify" vertical="top" wrapText="1"/>
    </xf>
    <xf numFmtId="0" fontId="46" fillId="33" borderId="10" xfId="0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 applyProtection="1">
      <alignment horizontal="center" vertical="center" shrinkToFit="1"/>
      <protection locked="0"/>
    </xf>
    <xf numFmtId="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10" xfId="0" applyNumberFormat="1" applyFont="1" applyFill="1" applyBorder="1" applyAlignment="1">
      <alignment horizontal="center" vertical="center" shrinkToFit="1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 wrapText="1" shrinkToFit="1"/>
    </xf>
    <xf numFmtId="11" fontId="2" fillId="33" borderId="10" xfId="0" applyNumberFormat="1" applyFont="1" applyFill="1" applyBorder="1" applyAlignment="1">
      <alignment horizontal="justify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49" fontId="2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26" fillId="0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10.75390625" style="0" customWidth="1"/>
  </cols>
  <sheetData>
    <row r="1" ht="12.75">
      <c r="A1" s="1">
        <v>725412083</v>
      </c>
    </row>
    <row r="4" ht="12.75">
      <c r="A4" t="s">
        <v>0</v>
      </c>
    </row>
    <row r="5" ht="12.75">
      <c r="A5" t="s">
        <v>1</v>
      </c>
    </row>
    <row r="6" ht="12.75">
      <c r="A6" t="s">
        <v>2</v>
      </c>
    </row>
    <row r="8" ht="12.75">
      <c r="A8" t="s">
        <v>3</v>
      </c>
    </row>
    <row r="9" ht="12.75">
      <c r="A9" t="s">
        <v>4</v>
      </c>
    </row>
    <row r="10" ht="12.75">
      <c r="A10" t="s">
        <v>5</v>
      </c>
    </row>
    <row r="11" ht="12.75">
      <c r="A11" t="s">
        <v>6</v>
      </c>
    </row>
    <row r="13" ht="12.75">
      <c r="A13" t="s">
        <v>7</v>
      </c>
    </row>
    <row r="14" ht="12.75">
      <c r="A14">
        <v>255795354</v>
      </c>
    </row>
  </sheetData>
  <sheetProtection password="E62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0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1" max="1" width="35.75390625" style="2" customWidth="1"/>
    <col min="2" max="2" width="48.375" style="3" customWidth="1"/>
    <col min="3" max="3" width="19.375" style="3" customWidth="1"/>
    <col min="4" max="4" width="19.375" style="5" customWidth="1"/>
    <col min="5" max="5" width="20.00390625" style="3" customWidth="1"/>
    <col min="6" max="6" width="15.125" style="3" bestFit="1" customWidth="1"/>
    <col min="7" max="7" width="14.75390625" style="3" customWidth="1"/>
    <col min="8" max="8" width="14.125" style="3" customWidth="1"/>
    <col min="9" max="16384" width="9.125" style="3" customWidth="1"/>
  </cols>
  <sheetData>
    <row r="1" spans="3:5" ht="18.75">
      <c r="C1" s="45" t="s">
        <v>249</v>
      </c>
      <c r="D1" s="45"/>
      <c r="E1" s="45"/>
    </row>
    <row r="2" spans="3:5" ht="18.75">
      <c r="C2" s="45" t="s">
        <v>250</v>
      </c>
      <c r="D2" s="45"/>
      <c r="E2" s="45"/>
    </row>
    <row r="3" spans="3:5" ht="18.75">
      <c r="C3" s="45" t="s">
        <v>251</v>
      </c>
      <c r="D3" s="45"/>
      <c r="E3" s="45"/>
    </row>
    <row r="4" spans="3:5" ht="18.75">
      <c r="C4" s="45" t="s">
        <v>252</v>
      </c>
      <c r="D4" s="45"/>
      <c r="E4" s="45"/>
    </row>
    <row r="5" spans="3:5" ht="18.75">
      <c r="C5" s="45" t="s">
        <v>251</v>
      </c>
      <c r="D5" s="45"/>
      <c r="E5" s="45"/>
    </row>
    <row r="6" spans="3:5" ht="18.75">
      <c r="C6" s="45" t="s">
        <v>253</v>
      </c>
      <c r="D6" s="45"/>
      <c r="E6" s="45"/>
    </row>
    <row r="7" spans="3:5" ht="18.75">
      <c r="C7" s="45" t="s">
        <v>271</v>
      </c>
      <c r="D7" s="45"/>
      <c r="E7" s="45"/>
    </row>
    <row r="8" spans="3:5" ht="18.75">
      <c r="C8" s="52" t="s">
        <v>328</v>
      </c>
      <c r="D8" s="45"/>
      <c r="E8" s="45"/>
    </row>
    <row r="10" ht="18.75">
      <c r="E10" s="4" t="s">
        <v>254</v>
      </c>
    </row>
    <row r="12" spans="1:5" ht="47.25" customHeight="1">
      <c r="A12" s="51" t="s">
        <v>248</v>
      </c>
      <c r="B12" s="51"/>
      <c r="C12" s="51"/>
      <c r="D12" s="51"/>
      <c r="E12" s="51"/>
    </row>
    <row r="13" spans="1:5" ht="42.75" customHeight="1">
      <c r="A13" s="49" t="s">
        <v>43</v>
      </c>
      <c r="B13" s="46" t="s">
        <v>44</v>
      </c>
      <c r="C13" s="46" t="s">
        <v>55</v>
      </c>
      <c r="D13" s="46"/>
      <c r="E13" s="46"/>
    </row>
    <row r="14" spans="1:5" ht="18.75">
      <c r="A14" s="50"/>
      <c r="B14" s="46"/>
      <c r="C14" s="29" t="s">
        <v>97</v>
      </c>
      <c r="D14" s="30" t="s">
        <v>136</v>
      </c>
      <c r="E14" s="30" t="s">
        <v>244</v>
      </c>
    </row>
    <row r="15" spans="1:5" ht="18.75">
      <c r="A15" s="31">
        <v>1</v>
      </c>
      <c r="B15" s="31">
        <v>2</v>
      </c>
      <c r="C15" s="24">
        <v>3</v>
      </c>
      <c r="D15" s="28">
        <v>4</v>
      </c>
      <c r="E15" s="28">
        <v>5</v>
      </c>
    </row>
    <row r="16" spans="1:5" ht="37.5">
      <c r="A16" s="14" t="s">
        <v>8</v>
      </c>
      <c r="B16" s="17" t="s">
        <v>89</v>
      </c>
      <c r="C16" s="23">
        <f>C17+C27+C41+C59++C66+C82+C92+C102+C113+C55</f>
        <v>65868822.49</v>
      </c>
      <c r="D16" s="23">
        <f>D17+D27+D41+D59++D66+D82+D92+D102+D113+D55</f>
        <v>65556556.660000004</v>
      </c>
      <c r="E16" s="23">
        <f>E17+E27+E41+E59++E66+E82+E92+E102+E113+E55</f>
        <v>66594480.02</v>
      </c>
    </row>
    <row r="17" spans="1:5" ht="18.75">
      <c r="A17" s="14" t="s">
        <v>9</v>
      </c>
      <c r="B17" s="17" t="s">
        <v>10</v>
      </c>
      <c r="C17" s="23">
        <f>C18</f>
        <v>55175182.6</v>
      </c>
      <c r="D17" s="23">
        <f>D18</f>
        <v>54897192.27</v>
      </c>
      <c r="E17" s="23">
        <f>E18</f>
        <v>55884980.02</v>
      </c>
    </row>
    <row r="18" spans="1:5" ht="18.75">
      <c r="A18" s="36" t="s">
        <v>11</v>
      </c>
      <c r="B18" s="12" t="s">
        <v>12</v>
      </c>
      <c r="C18" s="10">
        <f>C19+C21+C25+C23</f>
        <v>55175182.6</v>
      </c>
      <c r="D18" s="10">
        <f>D19+D21+D25+D23</f>
        <v>54897192.27</v>
      </c>
      <c r="E18" s="10">
        <f>E19+E21+E25+E23</f>
        <v>55884980.02</v>
      </c>
    </row>
    <row r="19" spans="1:5" ht="150">
      <c r="A19" s="36" t="s">
        <v>56</v>
      </c>
      <c r="B19" s="20" t="s">
        <v>144</v>
      </c>
      <c r="C19" s="26">
        <f>C20</f>
        <v>54562182.6</v>
      </c>
      <c r="D19" s="26">
        <f>D20</f>
        <v>54284192.27</v>
      </c>
      <c r="E19" s="26">
        <f>E20</f>
        <v>55271980.02</v>
      </c>
    </row>
    <row r="20" spans="1:5" ht="150">
      <c r="A20" s="36" t="s">
        <v>13</v>
      </c>
      <c r="B20" s="20" t="s">
        <v>144</v>
      </c>
      <c r="C20" s="26">
        <f>51302090+1585000+1425492.6+249600</f>
        <v>54562182.6</v>
      </c>
      <c r="D20" s="26">
        <f>51302090+1585000+1133102.27+264000</f>
        <v>54284192.27</v>
      </c>
      <c r="E20" s="26">
        <f>52887090+1120890.02+1000000+264000</f>
        <v>55271980.02</v>
      </c>
    </row>
    <row r="21" spans="1:5" ht="243.75">
      <c r="A21" s="36" t="s">
        <v>57</v>
      </c>
      <c r="B21" s="20" t="s">
        <v>145</v>
      </c>
      <c r="C21" s="26">
        <f>C22</f>
        <v>160000</v>
      </c>
      <c r="D21" s="26">
        <f>D22</f>
        <v>160000</v>
      </c>
      <c r="E21" s="26">
        <f>E22</f>
        <v>160000</v>
      </c>
    </row>
    <row r="22" spans="1:5" ht="243.75">
      <c r="A22" s="36" t="s">
        <v>14</v>
      </c>
      <c r="B22" s="20" t="s">
        <v>145</v>
      </c>
      <c r="C22" s="26">
        <v>160000</v>
      </c>
      <c r="D22" s="26">
        <v>160000</v>
      </c>
      <c r="E22" s="26">
        <v>160000</v>
      </c>
    </row>
    <row r="23" spans="1:5" ht="93.75">
      <c r="A23" s="36" t="s">
        <v>58</v>
      </c>
      <c r="B23" s="12" t="s">
        <v>146</v>
      </c>
      <c r="C23" s="18">
        <f>C24</f>
        <v>303000</v>
      </c>
      <c r="D23" s="18">
        <f>D24</f>
        <v>303000</v>
      </c>
      <c r="E23" s="18">
        <f>E24</f>
        <v>303000</v>
      </c>
    </row>
    <row r="24" spans="1:5" ht="93.75">
      <c r="A24" s="36" t="s">
        <v>15</v>
      </c>
      <c r="B24" s="12" t="s">
        <v>146</v>
      </c>
      <c r="C24" s="18">
        <v>303000</v>
      </c>
      <c r="D24" s="18">
        <v>303000</v>
      </c>
      <c r="E24" s="18">
        <v>303000</v>
      </c>
    </row>
    <row r="25" spans="1:5" ht="187.5">
      <c r="A25" s="36" t="s">
        <v>59</v>
      </c>
      <c r="B25" s="20" t="s">
        <v>147</v>
      </c>
      <c r="C25" s="18">
        <f>C26</f>
        <v>150000</v>
      </c>
      <c r="D25" s="18">
        <f>D26</f>
        <v>150000</v>
      </c>
      <c r="E25" s="18">
        <f>E26</f>
        <v>150000</v>
      </c>
    </row>
    <row r="26" spans="1:5" ht="187.5">
      <c r="A26" s="36" t="s">
        <v>16</v>
      </c>
      <c r="B26" s="20" t="s">
        <v>147</v>
      </c>
      <c r="C26" s="18">
        <v>150000</v>
      </c>
      <c r="D26" s="18">
        <v>150000</v>
      </c>
      <c r="E26" s="18">
        <v>150000</v>
      </c>
    </row>
    <row r="27" spans="1:5" s="6" customFormat="1" ht="75">
      <c r="A27" s="32" t="s">
        <v>45</v>
      </c>
      <c r="B27" s="33" t="s">
        <v>50</v>
      </c>
      <c r="C27" s="16">
        <f>C28</f>
        <v>4364000</v>
      </c>
      <c r="D27" s="16">
        <f>D28</f>
        <v>4364000</v>
      </c>
      <c r="E27" s="16">
        <f>E28</f>
        <v>4364000</v>
      </c>
    </row>
    <row r="28" spans="1:5" ht="56.25">
      <c r="A28" s="24" t="s">
        <v>46</v>
      </c>
      <c r="B28" s="25" t="s">
        <v>148</v>
      </c>
      <c r="C28" s="18">
        <f>C29+C32+C35+C38</f>
        <v>4364000</v>
      </c>
      <c r="D28" s="18">
        <f>D29+D32+D35+D38</f>
        <v>4364000</v>
      </c>
      <c r="E28" s="18">
        <f>E29+E32+E35+E38</f>
        <v>4364000</v>
      </c>
    </row>
    <row r="29" spans="1:5" ht="150">
      <c r="A29" s="24" t="s">
        <v>62</v>
      </c>
      <c r="B29" s="20" t="s">
        <v>149</v>
      </c>
      <c r="C29" s="18">
        <f aca="true" t="shared" si="0" ref="C29:E30">C30</f>
        <v>1812000</v>
      </c>
      <c r="D29" s="18">
        <f t="shared" si="0"/>
        <v>1812000</v>
      </c>
      <c r="E29" s="18">
        <f t="shared" si="0"/>
        <v>1812000</v>
      </c>
    </row>
    <row r="30" spans="1:5" ht="225">
      <c r="A30" s="34" t="s">
        <v>125</v>
      </c>
      <c r="B30" s="20" t="s">
        <v>150</v>
      </c>
      <c r="C30" s="18">
        <f t="shared" si="0"/>
        <v>1812000</v>
      </c>
      <c r="D30" s="18">
        <f t="shared" si="0"/>
        <v>1812000</v>
      </c>
      <c r="E30" s="18">
        <f t="shared" si="0"/>
        <v>1812000</v>
      </c>
    </row>
    <row r="31" spans="1:5" ht="225">
      <c r="A31" s="24" t="s">
        <v>126</v>
      </c>
      <c r="B31" s="20" t="s">
        <v>150</v>
      </c>
      <c r="C31" s="18">
        <v>1812000</v>
      </c>
      <c r="D31" s="18">
        <v>1812000</v>
      </c>
      <c r="E31" s="18">
        <v>1812000</v>
      </c>
    </row>
    <row r="32" spans="1:5" ht="187.5">
      <c r="A32" s="24" t="s">
        <v>61</v>
      </c>
      <c r="B32" s="20" t="s">
        <v>151</v>
      </c>
      <c r="C32" s="18">
        <f aca="true" t="shared" si="1" ref="C32:E33">C33</f>
        <v>18000</v>
      </c>
      <c r="D32" s="18">
        <f t="shared" si="1"/>
        <v>18000</v>
      </c>
      <c r="E32" s="18">
        <f t="shared" si="1"/>
        <v>18000</v>
      </c>
    </row>
    <row r="33" spans="1:5" ht="262.5">
      <c r="A33" s="24" t="s">
        <v>128</v>
      </c>
      <c r="B33" s="20" t="s">
        <v>152</v>
      </c>
      <c r="C33" s="18">
        <f t="shared" si="1"/>
        <v>18000</v>
      </c>
      <c r="D33" s="18">
        <f t="shared" si="1"/>
        <v>18000</v>
      </c>
      <c r="E33" s="18">
        <f t="shared" si="1"/>
        <v>18000</v>
      </c>
    </row>
    <row r="34" spans="1:5" ht="262.5">
      <c r="A34" s="24" t="s">
        <v>127</v>
      </c>
      <c r="B34" s="20" t="s">
        <v>152</v>
      </c>
      <c r="C34" s="18">
        <v>18000</v>
      </c>
      <c r="D34" s="18">
        <v>18000</v>
      </c>
      <c r="E34" s="18">
        <v>18000</v>
      </c>
    </row>
    <row r="35" spans="1:5" ht="150">
      <c r="A35" s="24" t="s">
        <v>60</v>
      </c>
      <c r="B35" s="20" t="s">
        <v>153</v>
      </c>
      <c r="C35" s="18">
        <f aca="true" t="shared" si="2" ref="C35:E36">C36</f>
        <v>2784000</v>
      </c>
      <c r="D35" s="18">
        <f t="shared" si="2"/>
        <v>2784000</v>
      </c>
      <c r="E35" s="18">
        <f t="shared" si="2"/>
        <v>2784000</v>
      </c>
    </row>
    <row r="36" spans="1:5" ht="225">
      <c r="A36" s="24" t="s">
        <v>129</v>
      </c>
      <c r="B36" s="20" t="s">
        <v>133</v>
      </c>
      <c r="C36" s="18">
        <f t="shared" si="2"/>
        <v>2784000</v>
      </c>
      <c r="D36" s="18">
        <f t="shared" si="2"/>
        <v>2784000</v>
      </c>
      <c r="E36" s="18">
        <f t="shared" si="2"/>
        <v>2784000</v>
      </c>
    </row>
    <row r="37" spans="1:5" ht="225">
      <c r="A37" s="24" t="s">
        <v>130</v>
      </c>
      <c r="B37" s="20" t="s">
        <v>133</v>
      </c>
      <c r="C37" s="18">
        <v>2784000</v>
      </c>
      <c r="D37" s="18">
        <v>2784000</v>
      </c>
      <c r="E37" s="18">
        <v>2784000</v>
      </c>
    </row>
    <row r="38" spans="1:5" ht="150">
      <c r="A38" s="24" t="s">
        <v>96</v>
      </c>
      <c r="B38" s="20" t="s">
        <v>154</v>
      </c>
      <c r="C38" s="18">
        <f aca="true" t="shared" si="3" ref="C38:E39">C39</f>
        <v>-250000</v>
      </c>
      <c r="D38" s="18">
        <f t="shared" si="3"/>
        <v>-250000</v>
      </c>
      <c r="E38" s="18">
        <f t="shared" si="3"/>
        <v>-250000</v>
      </c>
    </row>
    <row r="39" spans="1:5" ht="225">
      <c r="A39" s="24" t="s">
        <v>131</v>
      </c>
      <c r="B39" s="20" t="s">
        <v>155</v>
      </c>
      <c r="C39" s="18">
        <f t="shared" si="3"/>
        <v>-250000</v>
      </c>
      <c r="D39" s="18">
        <f t="shared" si="3"/>
        <v>-250000</v>
      </c>
      <c r="E39" s="18">
        <f t="shared" si="3"/>
        <v>-250000</v>
      </c>
    </row>
    <row r="40" spans="1:5" ht="225">
      <c r="A40" s="24" t="s">
        <v>132</v>
      </c>
      <c r="B40" s="20" t="s">
        <v>155</v>
      </c>
      <c r="C40" s="18">
        <v>-250000</v>
      </c>
      <c r="D40" s="18">
        <v>-250000</v>
      </c>
      <c r="E40" s="18">
        <v>-250000</v>
      </c>
    </row>
    <row r="41" spans="1:5" ht="37.5">
      <c r="A41" s="14" t="s">
        <v>17</v>
      </c>
      <c r="B41" s="17" t="s">
        <v>86</v>
      </c>
      <c r="C41" s="23">
        <f>C49+C52+C42</f>
        <v>2431157.6399999997</v>
      </c>
      <c r="D41" s="23">
        <f>D49+D52+D42</f>
        <v>2431157.6399999997</v>
      </c>
      <c r="E41" s="23">
        <f>E49+E52+E42</f>
        <v>2492000</v>
      </c>
    </row>
    <row r="42" spans="1:5" ht="75">
      <c r="A42" s="37" t="s">
        <v>255</v>
      </c>
      <c r="B42" s="12" t="s">
        <v>256</v>
      </c>
      <c r="C42" s="10">
        <f>C43+C46</f>
        <v>1388000</v>
      </c>
      <c r="D42" s="10">
        <f>D43+D46</f>
        <v>1388000</v>
      </c>
      <c r="E42" s="10">
        <f>E43+E46</f>
        <v>1388000</v>
      </c>
    </row>
    <row r="43" spans="1:5" ht="93.75">
      <c r="A43" s="37" t="s">
        <v>257</v>
      </c>
      <c r="B43" s="12" t="s">
        <v>258</v>
      </c>
      <c r="C43" s="10">
        <f aca="true" t="shared" si="4" ref="C43:E44">C44</f>
        <v>735640</v>
      </c>
      <c r="D43" s="10">
        <f t="shared" si="4"/>
        <v>735640</v>
      </c>
      <c r="E43" s="10">
        <f t="shared" si="4"/>
        <v>735640</v>
      </c>
    </row>
    <row r="44" spans="1:5" ht="93.75">
      <c r="A44" s="37" t="s">
        <v>259</v>
      </c>
      <c r="B44" s="12" t="s">
        <v>258</v>
      </c>
      <c r="C44" s="10">
        <f t="shared" si="4"/>
        <v>735640</v>
      </c>
      <c r="D44" s="10">
        <f t="shared" si="4"/>
        <v>735640</v>
      </c>
      <c r="E44" s="10">
        <f t="shared" si="4"/>
        <v>735640</v>
      </c>
    </row>
    <row r="45" spans="1:5" ht="93.75">
      <c r="A45" s="37" t="s">
        <v>260</v>
      </c>
      <c r="B45" s="12" t="s">
        <v>258</v>
      </c>
      <c r="C45" s="10">
        <v>735640</v>
      </c>
      <c r="D45" s="10">
        <v>735640</v>
      </c>
      <c r="E45" s="10">
        <v>735640</v>
      </c>
    </row>
    <row r="46" spans="1:5" ht="112.5">
      <c r="A46" s="36" t="s">
        <v>261</v>
      </c>
      <c r="B46" s="12" t="s">
        <v>262</v>
      </c>
      <c r="C46" s="10">
        <f aca="true" t="shared" si="5" ref="C46:E47">C47</f>
        <v>652360</v>
      </c>
      <c r="D46" s="10">
        <f t="shared" si="5"/>
        <v>652360</v>
      </c>
      <c r="E46" s="10">
        <f t="shared" si="5"/>
        <v>652360</v>
      </c>
    </row>
    <row r="47" spans="1:5" ht="150">
      <c r="A47" s="36" t="s">
        <v>263</v>
      </c>
      <c r="B47" s="12" t="s">
        <v>264</v>
      </c>
      <c r="C47" s="10">
        <f t="shared" si="5"/>
        <v>652360</v>
      </c>
      <c r="D47" s="10">
        <f t="shared" si="5"/>
        <v>652360</v>
      </c>
      <c r="E47" s="10">
        <f t="shared" si="5"/>
        <v>652360</v>
      </c>
    </row>
    <row r="48" spans="1:5" ht="150">
      <c r="A48" s="37" t="s">
        <v>265</v>
      </c>
      <c r="B48" s="12" t="s">
        <v>264</v>
      </c>
      <c r="C48" s="10">
        <v>652360</v>
      </c>
      <c r="D48" s="10">
        <v>652360</v>
      </c>
      <c r="E48" s="10">
        <v>652360</v>
      </c>
    </row>
    <row r="49" spans="1:5" ht="18.75">
      <c r="A49" s="36" t="s">
        <v>47</v>
      </c>
      <c r="B49" s="12" t="s">
        <v>156</v>
      </c>
      <c r="C49" s="10">
        <f aca="true" t="shared" si="6" ref="C49:E50">C50</f>
        <v>7000</v>
      </c>
      <c r="D49" s="10">
        <f t="shared" si="6"/>
        <v>7000</v>
      </c>
      <c r="E49" s="10">
        <f t="shared" si="6"/>
        <v>7000</v>
      </c>
    </row>
    <row r="50" spans="1:5" ht="18.75">
      <c r="A50" s="36" t="s">
        <v>71</v>
      </c>
      <c r="B50" s="12" t="s">
        <v>156</v>
      </c>
      <c r="C50" s="10">
        <f t="shared" si="6"/>
        <v>7000</v>
      </c>
      <c r="D50" s="10">
        <f t="shared" si="6"/>
        <v>7000</v>
      </c>
      <c r="E50" s="10">
        <f t="shared" si="6"/>
        <v>7000</v>
      </c>
    </row>
    <row r="51" spans="1:5" ht="18.75">
      <c r="A51" s="36" t="s">
        <v>18</v>
      </c>
      <c r="B51" s="12" t="s">
        <v>156</v>
      </c>
      <c r="C51" s="10">
        <v>7000</v>
      </c>
      <c r="D51" s="10">
        <v>7000</v>
      </c>
      <c r="E51" s="10">
        <v>7000</v>
      </c>
    </row>
    <row r="52" spans="1:5" ht="56.25">
      <c r="A52" s="36" t="s">
        <v>81</v>
      </c>
      <c r="B52" s="25" t="s">
        <v>82</v>
      </c>
      <c r="C52" s="10">
        <f aca="true" t="shared" si="7" ref="C52:E53">C53</f>
        <v>1036157.6399999997</v>
      </c>
      <c r="D52" s="10">
        <f t="shared" si="7"/>
        <v>1036157.6399999997</v>
      </c>
      <c r="E52" s="10">
        <f t="shared" si="7"/>
        <v>1097000</v>
      </c>
    </row>
    <row r="53" spans="1:5" ht="75">
      <c r="A53" s="36" t="s">
        <v>84</v>
      </c>
      <c r="B53" s="25" t="s">
        <v>157</v>
      </c>
      <c r="C53" s="10">
        <f t="shared" si="7"/>
        <v>1036157.6399999997</v>
      </c>
      <c r="D53" s="10">
        <f t="shared" si="7"/>
        <v>1036157.6399999997</v>
      </c>
      <c r="E53" s="10">
        <f t="shared" si="7"/>
        <v>1097000</v>
      </c>
    </row>
    <row r="54" spans="1:5" ht="75">
      <c r="A54" s="36" t="s">
        <v>85</v>
      </c>
      <c r="B54" s="25" t="s">
        <v>157</v>
      </c>
      <c r="C54" s="10">
        <f>95000+3990000-1660842.36-1388000</f>
        <v>1036157.6399999997</v>
      </c>
      <c r="D54" s="10">
        <f>95000+3990000-1660842.36-1388000</f>
        <v>1036157.6399999997</v>
      </c>
      <c r="E54" s="10">
        <f>95000+3990000-1600000-1388000</f>
        <v>1097000</v>
      </c>
    </row>
    <row r="55" spans="1:5" ht="66.75" customHeight="1">
      <c r="A55" s="14" t="s">
        <v>296</v>
      </c>
      <c r="B55" s="33" t="s">
        <v>297</v>
      </c>
      <c r="C55" s="23">
        <f aca="true" t="shared" si="8" ref="C55:E57">C56</f>
        <v>78000</v>
      </c>
      <c r="D55" s="23">
        <f t="shared" si="8"/>
        <v>78000</v>
      </c>
      <c r="E55" s="23">
        <f t="shared" si="8"/>
        <v>78000</v>
      </c>
    </row>
    <row r="56" spans="1:5" ht="36" customHeight="1">
      <c r="A56" s="42" t="s">
        <v>298</v>
      </c>
      <c r="B56" s="25" t="s">
        <v>299</v>
      </c>
      <c r="C56" s="10">
        <f t="shared" si="8"/>
        <v>78000</v>
      </c>
      <c r="D56" s="10">
        <f t="shared" si="8"/>
        <v>78000</v>
      </c>
      <c r="E56" s="10">
        <f t="shared" si="8"/>
        <v>78000</v>
      </c>
    </row>
    <row r="57" spans="1:5" ht="60" customHeight="1">
      <c r="A57" s="42" t="s">
        <v>300</v>
      </c>
      <c r="B57" s="25" t="s">
        <v>301</v>
      </c>
      <c r="C57" s="10">
        <f t="shared" si="8"/>
        <v>78000</v>
      </c>
      <c r="D57" s="10">
        <f t="shared" si="8"/>
        <v>78000</v>
      </c>
      <c r="E57" s="10">
        <f t="shared" si="8"/>
        <v>78000</v>
      </c>
    </row>
    <row r="58" spans="1:5" ht="57" customHeight="1">
      <c r="A58" s="42" t="s">
        <v>302</v>
      </c>
      <c r="B58" s="25" t="s">
        <v>301</v>
      </c>
      <c r="C58" s="10">
        <v>78000</v>
      </c>
      <c r="D58" s="10">
        <v>78000</v>
      </c>
      <c r="E58" s="10">
        <v>78000</v>
      </c>
    </row>
    <row r="59" spans="1:5" ht="18.75">
      <c r="A59" s="14" t="s">
        <v>19</v>
      </c>
      <c r="B59" s="17" t="s">
        <v>87</v>
      </c>
      <c r="C59" s="23">
        <f>C62+C65</f>
        <v>1210000</v>
      </c>
      <c r="D59" s="23">
        <f>D62+D65</f>
        <v>1210000</v>
      </c>
      <c r="E59" s="23">
        <f>E62+E65</f>
        <v>1210000</v>
      </c>
    </row>
    <row r="60" spans="1:5" ht="56.25">
      <c r="A60" s="36" t="s">
        <v>63</v>
      </c>
      <c r="B60" s="12" t="s">
        <v>158</v>
      </c>
      <c r="C60" s="26">
        <f aca="true" t="shared" si="9" ref="C60:E61">C61</f>
        <v>1200000</v>
      </c>
      <c r="D60" s="26">
        <f t="shared" si="9"/>
        <v>1200000</v>
      </c>
      <c r="E60" s="26">
        <f t="shared" si="9"/>
        <v>1200000</v>
      </c>
    </row>
    <row r="61" spans="1:5" ht="93.75">
      <c r="A61" s="36" t="s">
        <v>64</v>
      </c>
      <c r="B61" s="20" t="s">
        <v>159</v>
      </c>
      <c r="C61" s="26">
        <f t="shared" si="9"/>
        <v>1200000</v>
      </c>
      <c r="D61" s="26">
        <f t="shared" si="9"/>
        <v>1200000</v>
      </c>
      <c r="E61" s="26">
        <f t="shared" si="9"/>
        <v>1200000</v>
      </c>
    </row>
    <row r="62" spans="1:5" ht="93.75">
      <c r="A62" s="36" t="s">
        <v>20</v>
      </c>
      <c r="B62" s="20" t="s">
        <v>159</v>
      </c>
      <c r="C62" s="26">
        <v>1200000</v>
      </c>
      <c r="D62" s="26">
        <v>1200000</v>
      </c>
      <c r="E62" s="26">
        <v>1200000</v>
      </c>
    </row>
    <row r="63" spans="1:5" ht="75">
      <c r="A63" s="36" t="s">
        <v>21</v>
      </c>
      <c r="B63" s="12" t="s">
        <v>160</v>
      </c>
      <c r="C63" s="18">
        <f aca="true" t="shared" si="10" ref="C63:E64">C64</f>
        <v>10000</v>
      </c>
      <c r="D63" s="18">
        <f t="shared" si="10"/>
        <v>10000</v>
      </c>
      <c r="E63" s="18">
        <f t="shared" si="10"/>
        <v>10000</v>
      </c>
    </row>
    <row r="64" spans="1:5" ht="56.25">
      <c r="A64" s="36" t="s">
        <v>65</v>
      </c>
      <c r="B64" s="20" t="s">
        <v>161</v>
      </c>
      <c r="C64" s="18">
        <f t="shared" si="10"/>
        <v>10000</v>
      </c>
      <c r="D64" s="18">
        <f t="shared" si="10"/>
        <v>10000</v>
      </c>
      <c r="E64" s="18">
        <f t="shared" si="10"/>
        <v>10000</v>
      </c>
    </row>
    <row r="65" spans="1:5" ht="56.25">
      <c r="A65" s="36" t="s">
        <v>80</v>
      </c>
      <c r="B65" s="20" t="s">
        <v>161</v>
      </c>
      <c r="C65" s="18">
        <v>10000</v>
      </c>
      <c r="D65" s="19">
        <v>10000</v>
      </c>
      <c r="E65" s="19">
        <v>10000</v>
      </c>
    </row>
    <row r="66" spans="1:8" ht="93.75">
      <c r="A66" s="14" t="s">
        <v>22</v>
      </c>
      <c r="B66" s="17" t="s">
        <v>162</v>
      </c>
      <c r="C66" s="23">
        <f>C70+C67</f>
        <v>1376082.25</v>
      </c>
      <c r="D66" s="23">
        <f>D70+D67</f>
        <v>1356206.75</v>
      </c>
      <c r="E66" s="23">
        <f>E70+E67</f>
        <v>1345500</v>
      </c>
      <c r="F66" s="7"/>
      <c r="G66" s="7"/>
      <c r="H66" s="7"/>
    </row>
    <row r="67" spans="1:8" ht="75">
      <c r="A67" s="22" t="s">
        <v>215</v>
      </c>
      <c r="B67" s="12" t="s">
        <v>216</v>
      </c>
      <c r="C67" s="10">
        <f aca="true" t="shared" si="11" ref="C67:E68">C68</f>
        <v>30582.25</v>
      </c>
      <c r="D67" s="10">
        <f t="shared" si="11"/>
        <v>10706.75</v>
      </c>
      <c r="E67" s="10">
        <f t="shared" si="11"/>
        <v>0</v>
      </c>
      <c r="F67" s="7"/>
      <c r="G67" s="7"/>
      <c r="H67" s="7"/>
    </row>
    <row r="68" spans="1:8" ht="93.75">
      <c r="A68" s="22" t="s">
        <v>217</v>
      </c>
      <c r="B68" s="12" t="s">
        <v>218</v>
      </c>
      <c r="C68" s="10">
        <f t="shared" si="11"/>
        <v>30582.25</v>
      </c>
      <c r="D68" s="10">
        <f t="shared" si="11"/>
        <v>10706.75</v>
      </c>
      <c r="E68" s="10">
        <f t="shared" si="11"/>
        <v>0</v>
      </c>
      <c r="F68" s="7"/>
      <c r="G68" s="7"/>
      <c r="H68" s="7"/>
    </row>
    <row r="69" spans="1:8" ht="93.75">
      <c r="A69" s="22" t="s">
        <v>219</v>
      </c>
      <c r="B69" s="12" t="s">
        <v>218</v>
      </c>
      <c r="C69" s="10">
        <v>30582.25</v>
      </c>
      <c r="D69" s="10">
        <v>10706.75</v>
      </c>
      <c r="E69" s="10">
        <v>0</v>
      </c>
      <c r="F69" s="7"/>
      <c r="G69" s="7"/>
      <c r="H69" s="7"/>
    </row>
    <row r="70" spans="1:5" ht="187.5">
      <c r="A70" s="36" t="s">
        <v>23</v>
      </c>
      <c r="B70" s="20" t="s">
        <v>163</v>
      </c>
      <c r="C70" s="26">
        <f>C71+C76+C79</f>
        <v>1345500</v>
      </c>
      <c r="D70" s="26">
        <f>D71+D76+D79</f>
        <v>1345500</v>
      </c>
      <c r="E70" s="26">
        <f>E71+E76+E79</f>
        <v>1345500</v>
      </c>
    </row>
    <row r="71" spans="1:5" ht="131.25">
      <c r="A71" s="36" t="s">
        <v>37</v>
      </c>
      <c r="B71" s="20" t="s">
        <v>164</v>
      </c>
      <c r="C71" s="18">
        <f>C74+C72</f>
        <v>1298500</v>
      </c>
      <c r="D71" s="18">
        <f>D74+D72</f>
        <v>1298500</v>
      </c>
      <c r="E71" s="18">
        <f>E74+E72</f>
        <v>1298500</v>
      </c>
    </row>
    <row r="72" spans="1:5" ht="187.5">
      <c r="A72" s="36" t="s">
        <v>90</v>
      </c>
      <c r="B72" s="20" t="s">
        <v>165</v>
      </c>
      <c r="C72" s="18">
        <f>C73</f>
        <v>398500</v>
      </c>
      <c r="D72" s="18">
        <f>D73</f>
        <v>398500</v>
      </c>
      <c r="E72" s="18">
        <f>E73</f>
        <v>398500</v>
      </c>
    </row>
    <row r="73" spans="1:5" ht="187.5">
      <c r="A73" s="36" t="s">
        <v>91</v>
      </c>
      <c r="B73" s="20" t="s">
        <v>165</v>
      </c>
      <c r="C73" s="18">
        <v>398500</v>
      </c>
      <c r="D73" s="18">
        <v>398500</v>
      </c>
      <c r="E73" s="18">
        <v>398500</v>
      </c>
    </row>
    <row r="74" spans="1:5" ht="168.75">
      <c r="A74" s="36" t="s">
        <v>76</v>
      </c>
      <c r="B74" s="27" t="s">
        <v>166</v>
      </c>
      <c r="C74" s="18">
        <f>C75</f>
        <v>900000</v>
      </c>
      <c r="D74" s="18">
        <f>D75</f>
        <v>900000</v>
      </c>
      <c r="E74" s="18">
        <f>E75</f>
        <v>900000</v>
      </c>
    </row>
    <row r="75" spans="1:5" ht="168.75">
      <c r="A75" s="36" t="s">
        <v>77</v>
      </c>
      <c r="B75" s="27" t="s">
        <v>166</v>
      </c>
      <c r="C75" s="18">
        <v>900000</v>
      </c>
      <c r="D75" s="18">
        <v>900000</v>
      </c>
      <c r="E75" s="18">
        <v>900000</v>
      </c>
    </row>
    <row r="76" spans="1:5" ht="168.75">
      <c r="A76" s="36" t="s">
        <v>54</v>
      </c>
      <c r="B76" s="20" t="s">
        <v>52</v>
      </c>
      <c r="C76" s="18">
        <f aca="true" t="shared" si="12" ref="C76:E77">C77</f>
        <v>30000</v>
      </c>
      <c r="D76" s="18">
        <f t="shared" si="12"/>
        <v>30000</v>
      </c>
      <c r="E76" s="18">
        <f t="shared" si="12"/>
        <v>30000</v>
      </c>
    </row>
    <row r="77" spans="1:5" ht="150">
      <c r="A77" s="36" t="s">
        <v>66</v>
      </c>
      <c r="B77" s="20" t="s">
        <v>53</v>
      </c>
      <c r="C77" s="18">
        <f t="shared" si="12"/>
        <v>30000</v>
      </c>
      <c r="D77" s="18">
        <f t="shared" si="12"/>
        <v>30000</v>
      </c>
      <c r="E77" s="18">
        <f t="shared" si="12"/>
        <v>30000</v>
      </c>
    </row>
    <row r="78" spans="1:5" ht="150">
      <c r="A78" s="36" t="s">
        <v>51</v>
      </c>
      <c r="B78" s="20" t="s">
        <v>53</v>
      </c>
      <c r="C78" s="18">
        <v>30000</v>
      </c>
      <c r="D78" s="18">
        <v>30000</v>
      </c>
      <c r="E78" s="18">
        <v>30000</v>
      </c>
    </row>
    <row r="79" spans="1:5" ht="187.5" customHeight="1">
      <c r="A79" s="36" t="s">
        <v>38</v>
      </c>
      <c r="B79" s="20" t="s">
        <v>273</v>
      </c>
      <c r="C79" s="19">
        <f aca="true" t="shared" si="13" ref="C79:E80">C80</f>
        <v>17000</v>
      </c>
      <c r="D79" s="19">
        <f t="shared" si="13"/>
        <v>17000</v>
      </c>
      <c r="E79" s="19">
        <f t="shared" si="13"/>
        <v>17000</v>
      </c>
    </row>
    <row r="80" spans="1:5" ht="131.25">
      <c r="A80" s="36" t="s">
        <v>67</v>
      </c>
      <c r="B80" s="20" t="s">
        <v>167</v>
      </c>
      <c r="C80" s="19">
        <f t="shared" si="13"/>
        <v>17000</v>
      </c>
      <c r="D80" s="19">
        <f t="shared" si="13"/>
        <v>17000</v>
      </c>
      <c r="E80" s="19">
        <f t="shared" si="13"/>
        <v>17000</v>
      </c>
    </row>
    <row r="81" spans="1:5" ht="131.25">
      <c r="A81" s="36" t="s">
        <v>24</v>
      </c>
      <c r="B81" s="20" t="s">
        <v>167</v>
      </c>
      <c r="C81" s="19">
        <v>17000</v>
      </c>
      <c r="D81" s="19">
        <v>17000</v>
      </c>
      <c r="E81" s="19">
        <v>17000</v>
      </c>
    </row>
    <row r="82" spans="1:5" ht="37.5">
      <c r="A82" s="14" t="s">
        <v>25</v>
      </c>
      <c r="B82" s="17" t="s">
        <v>48</v>
      </c>
      <c r="C82" s="23">
        <f>C83</f>
        <v>269000</v>
      </c>
      <c r="D82" s="23">
        <f>D83</f>
        <v>269000</v>
      </c>
      <c r="E82" s="23">
        <f>E83</f>
        <v>269000</v>
      </c>
    </row>
    <row r="83" spans="1:5" ht="37.5">
      <c r="A83" s="36" t="s">
        <v>39</v>
      </c>
      <c r="B83" s="12" t="s">
        <v>168</v>
      </c>
      <c r="C83" s="10">
        <f>C84+C87</f>
        <v>269000</v>
      </c>
      <c r="D83" s="10">
        <f>D84+D87</f>
        <v>269000</v>
      </c>
      <c r="E83" s="10">
        <f>E84+E87</f>
        <v>269000</v>
      </c>
    </row>
    <row r="84" spans="1:5" ht="75">
      <c r="A84" s="44" t="s">
        <v>323</v>
      </c>
      <c r="B84" s="12" t="s">
        <v>324</v>
      </c>
      <c r="C84" s="10">
        <f aca="true" t="shared" si="14" ref="C84:E85">C85</f>
        <v>21000</v>
      </c>
      <c r="D84" s="10">
        <f t="shared" si="14"/>
        <v>21000</v>
      </c>
      <c r="E84" s="10">
        <f t="shared" si="14"/>
        <v>21000</v>
      </c>
    </row>
    <row r="85" spans="1:5" ht="150" customHeight="1">
      <c r="A85" s="36" t="s">
        <v>275</v>
      </c>
      <c r="B85" s="12" t="s">
        <v>274</v>
      </c>
      <c r="C85" s="10">
        <f t="shared" si="14"/>
        <v>21000</v>
      </c>
      <c r="D85" s="10">
        <f t="shared" si="14"/>
        <v>21000</v>
      </c>
      <c r="E85" s="10">
        <f t="shared" si="14"/>
        <v>21000</v>
      </c>
    </row>
    <row r="86" spans="1:5" ht="168.75">
      <c r="A86" s="36" t="s">
        <v>276</v>
      </c>
      <c r="B86" s="12" t="s">
        <v>274</v>
      </c>
      <c r="C86" s="10">
        <v>21000</v>
      </c>
      <c r="D86" s="10">
        <v>21000</v>
      </c>
      <c r="E86" s="10">
        <v>21000</v>
      </c>
    </row>
    <row r="87" spans="1:5" ht="37.5">
      <c r="A87" s="36" t="s">
        <v>68</v>
      </c>
      <c r="B87" s="12" t="s">
        <v>26</v>
      </c>
      <c r="C87" s="26">
        <f>C88+C90</f>
        <v>248000</v>
      </c>
      <c r="D87" s="26">
        <f>D88+D90</f>
        <v>248000</v>
      </c>
      <c r="E87" s="26">
        <f>E88+E90</f>
        <v>248000</v>
      </c>
    </row>
    <row r="88" spans="1:5" ht="131.25">
      <c r="A88" s="36" t="s">
        <v>278</v>
      </c>
      <c r="B88" s="12" t="s">
        <v>277</v>
      </c>
      <c r="C88" s="26">
        <f>C89</f>
        <v>138000</v>
      </c>
      <c r="D88" s="26">
        <f>D89</f>
        <v>138000</v>
      </c>
      <c r="E88" s="26">
        <f>E89</f>
        <v>138000</v>
      </c>
    </row>
    <row r="89" spans="1:5" ht="131.25">
      <c r="A89" s="36" t="s">
        <v>279</v>
      </c>
      <c r="B89" s="12" t="s">
        <v>277</v>
      </c>
      <c r="C89" s="26">
        <f>130000+8000</f>
        <v>138000</v>
      </c>
      <c r="D89" s="19">
        <f>130000+8000</f>
        <v>138000</v>
      </c>
      <c r="E89" s="19">
        <f>130000+8000</f>
        <v>138000</v>
      </c>
    </row>
    <row r="90" spans="1:5" ht="131.25">
      <c r="A90" s="36" t="s">
        <v>280</v>
      </c>
      <c r="B90" s="12" t="s">
        <v>282</v>
      </c>
      <c r="C90" s="26">
        <f>C91</f>
        <v>110000</v>
      </c>
      <c r="D90" s="26">
        <f>D91</f>
        <v>110000</v>
      </c>
      <c r="E90" s="26">
        <f>E91</f>
        <v>110000</v>
      </c>
    </row>
    <row r="91" spans="1:5" ht="131.25">
      <c r="A91" s="36" t="s">
        <v>281</v>
      </c>
      <c r="B91" s="12" t="s">
        <v>282</v>
      </c>
      <c r="C91" s="26">
        <f>100000+10000</f>
        <v>110000</v>
      </c>
      <c r="D91" s="19">
        <f>100000+10000</f>
        <v>110000</v>
      </c>
      <c r="E91" s="19">
        <f>100000+10000</f>
        <v>110000</v>
      </c>
    </row>
    <row r="92" spans="1:5" ht="75">
      <c r="A92" s="14" t="s">
        <v>27</v>
      </c>
      <c r="B92" s="15" t="s">
        <v>169</v>
      </c>
      <c r="C92" s="23">
        <f>C93+C98</f>
        <v>519000</v>
      </c>
      <c r="D92" s="23">
        <f>D93+D98</f>
        <v>519000</v>
      </c>
      <c r="E92" s="23">
        <f>E93+E98</f>
        <v>519000</v>
      </c>
    </row>
    <row r="93" spans="1:5" ht="37.5">
      <c r="A93" s="36" t="s">
        <v>40</v>
      </c>
      <c r="B93" s="20" t="s">
        <v>170</v>
      </c>
      <c r="C93" s="10">
        <f aca="true" t="shared" si="15" ref="C93:E94">C94</f>
        <v>509000</v>
      </c>
      <c r="D93" s="10">
        <f t="shared" si="15"/>
        <v>509000</v>
      </c>
      <c r="E93" s="10">
        <f t="shared" si="15"/>
        <v>509000</v>
      </c>
    </row>
    <row r="94" spans="1:5" ht="37.5">
      <c r="A94" s="36" t="s">
        <v>41</v>
      </c>
      <c r="B94" s="20" t="s">
        <v>171</v>
      </c>
      <c r="C94" s="10">
        <f t="shared" si="15"/>
        <v>509000</v>
      </c>
      <c r="D94" s="10">
        <f t="shared" si="15"/>
        <v>509000</v>
      </c>
      <c r="E94" s="10">
        <f t="shared" si="15"/>
        <v>509000</v>
      </c>
    </row>
    <row r="95" spans="1:5" ht="56.25">
      <c r="A95" s="36" t="s">
        <v>28</v>
      </c>
      <c r="B95" s="20" t="s">
        <v>172</v>
      </c>
      <c r="C95" s="10">
        <f>SUM(C96:C97)</f>
        <v>509000</v>
      </c>
      <c r="D95" s="10">
        <f>SUM(D96:D97)</f>
        <v>509000</v>
      </c>
      <c r="E95" s="10">
        <f>SUM(E96:E97)</f>
        <v>509000</v>
      </c>
    </row>
    <row r="96" spans="1:5" ht="56.25">
      <c r="A96" s="36" t="s">
        <v>29</v>
      </c>
      <c r="B96" s="20" t="s">
        <v>172</v>
      </c>
      <c r="C96" s="18">
        <v>9000</v>
      </c>
      <c r="D96" s="19">
        <v>9000</v>
      </c>
      <c r="E96" s="19">
        <v>9000</v>
      </c>
    </row>
    <row r="97" spans="1:5" ht="56.25">
      <c r="A97" s="36" t="s">
        <v>30</v>
      </c>
      <c r="B97" s="20" t="s">
        <v>172</v>
      </c>
      <c r="C97" s="18">
        <v>500000</v>
      </c>
      <c r="D97" s="18">
        <v>500000</v>
      </c>
      <c r="E97" s="18">
        <v>500000</v>
      </c>
    </row>
    <row r="98" spans="1:5" ht="37.5">
      <c r="A98" s="36" t="s">
        <v>72</v>
      </c>
      <c r="B98" s="12" t="s">
        <v>173</v>
      </c>
      <c r="C98" s="18">
        <f aca="true" t="shared" si="16" ref="C98:E99">C99</f>
        <v>10000</v>
      </c>
      <c r="D98" s="18">
        <f t="shared" si="16"/>
        <v>10000</v>
      </c>
      <c r="E98" s="18">
        <f t="shared" si="16"/>
        <v>10000</v>
      </c>
    </row>
    <row r="99" spans="1:5" ht="37.5">
      <c r="A99" s="28" t="s">
        <v>73</v>
      </c>
      <c r="B99" s="12" t="s">
        <v>174</v>
      </c>
      <c r="C99" s="18">
        <f t="shared" si="16"/>
        <v>10000</v>
      </c>
      <c r="D99" s="18">
        <f t="shared" si="16"/>
        <v>10000</v>
      </c>
      <c r="E99" s="18">
        <f t="shared" si="16"/>
        <v>10000</v>
      </c>
    </row>
    <row r="100" spans="1:5" ht="37.5">
      <c r="A100" s="28" t="s">
        <v>74</v>
      </c>
      <c r="B100" s="12" t="s">
        <v>83</v>
      </c>
      <c r="C100" s="18">
        <f>SUM(C101:C101)</f>
        <v>10000</v>
      </c>
      <c r="D100" s="18">
        <f>SUM(D101:D101)</f>
        <v>10000</v>
      </c>
      <c r="E100" s="18">
        <f>SUM(E101:E101)</f>
        <v>10000</v>
      </c>
    </row>
    <row r="101" spans="1:5" ht="37.5">
      <c r="A101" s="28" t="s">
        <v>88</v>
      </c>
      <c r="B101" s="12" t="s">
        <v>83</v>
      </c>
      <c r="C101" s="18">
        <v>10000</v>
      </c>
      <c r="D101" s="18">
        <v>10000</v>
      </c>
      <c r="E101" s="18">
        <v>10000</v>
      </c>
    </row>
    <row r="102" spans="1:5" ht="56.25">
      <c r="A102" s="14" t="s">
        <v>31</v>
      </c>
      <c r="B102" s="17" t="s">
        <v>175</v>
      </c>
      <c r="C102" s="23">
        <f>C103+C107</f>
        <v>270000</v>
      </c>
      <c r="D102" s="23">
        <f>D103+D107</f>
        <v>270000</v>
      </c>
      <c r="E102" s="23">
        <f>E103+E107</f>
        <v>270000</v>
      </c>
    </row>
    <row r="103" spans="1:5" ht="168.75">
      <c r="A103" s="36" t="s">
        <v>32</v>
      </c>
      <c r="B103" s="20" t="s">
        <v>176</v>
      </c>
      <c r="C103" s="18">
        <f>C104</f>
        <v>200000</v>
      </c>
      <c r="D103" s="18">
        <f aca="true" t="shared" si="17" ref="D103:E105">D104</f>
        <v>200000</v>
      </c>
      <c r="E103" s="18">
        <f t="shared" si="17"/>
        <v>200000</v>
      </c>
    </row>
    <row r="104" spans="1:5" ht="187.5">
      <c r="A104" s="36" t="s">
        <v>69</v>
      </c>
      <c r="B104" s="20" t="s">
        <v>177</v>
      </c>
      <c r="C104" s="18">
        <f>C105</f>
        <v>200000</v>
      </c>
      <c r="D104" s="18">
        <f t="shared" si="17"/>
        <v>200000</v>
      </c>
      <c r="E104" s="18">
        <f t="shared" si="17"/>
        <v>200000</v>
      </c>
    </row>
    <row r="105" spans="1:5" ht="187.5">
      <c r="A105" s="36" t="s">
        <v>70</v>
      </c>
      <c r="B105" s="20" t="s">
        <v>178</v>
      </c>
      <c r="C105" s="18">
        <f>C106</f>
        <v>200000</v>
      </c>
      <c r="D105" s="18">
        <f t="shared" si="17"/>
        <v>200000</v>
      </c>
      <c r="E105" s="18">
        <f t="shared" si="17"/>
        <v>200000</v>
      </c>
    </row>
    <row r="106" spans="1:5" ht="187.5">
      <c r="A106" s="36" t="s">
        <v>33</v>
      </c>
      <c r="B106" s="20" t="s">
        <v>178</v>
      </c>
      <c r="C106" s="18">
        <v>200000</v>
      </c>
      <c r="D106" s="18">
        <v>200000</v>
      </c>
      <c r="E106" s="18">
        <v>200000</v>
      </c>
    </row>
    <row r="107" spans="1:5" ht="75">
      <c r="A107" s="36" t="s">
        <v>34</v>
      </c>
      <c r="B107" s="12" t="s">
        <v>179</v>
      </c>
      <c r="C107" s="26">
        <f>C108</f>
        <v>70000</v>
      </c>
      <c r="D107" s="26">
        <f>D108</f>
        <v>70000</v>
      </c>
      <c r="E107" s="26">
        <f>E108</f>
        <v>70000</v>
      </c>
    </row>
    <row r="108" spans="1:5" ht="75">
      <c r="A108" s="36" t="s">
        <v>42</v>
      </c>
      <c r="B108" s="25" t="s">
        <v>94</v>
      </c>
      <c r="C108" s="26">
        <f>C111+C109</f>
        <v>70000</v>
      </c>
      <c r="D108" s="26">
        <f>D111+D109</f>
        <v>70000</v>
      </c>
      <c r="E108" s="26">
        <f>E111+E109</f>
        <v>70000</v>
      </c>
    </row>
    <row r="109" spans="1:5" ht="131.25">
      <c r="A109" s="36" t="s">
        <v>92</v>
      </c>
      <c r="B109" s="12" t="s">
        <v>180</v>
      </c>
      <c r="C109" s="26">
        <f>C110</f>
        <v>30000</v>
      </c>
      <c r="D109" s="26">
        <f>D110</f>
        <v>30000</v>
      </c>
      <c r="E109" s="26">
        <f>E110</f>
        <v>30000</v>
      </c>
    </row>
    <row r="110" spans="1:5" ht="131.25">
      <c r="A110" s="36" t="s">
        <v>93</v>
      </c>
      <c r="B110" s="12" t="s">
        <v>180</v>
      </c>
      <c r="C110" s="26">
        <v>30000</v>
      </c>
      <c r="D110" s="26">
        <v>30000</v>
      </c>
      <c r="E110" s="26">
        <v>30000</v>
      </c>
    </row>
    <row r="111" spans="1:5" ht="93.75">
      <c r="A111" s="36" t="s">
        <v>79</v>
      </c>
      <c r="B111" s="25" t="s">
        <v>181</v>
      </c>
      <c r="C111" s="26">
        <f>C112</f>
        <v>40000</v>
      </c>
      <c r="D111" s="26">
        <f>D112</f>
        <v>40000</v>
      </c>
      <c r="E111" s="26">
        <f>E112</f>
        <v>40000</v>
      </c>
    </row>
    <row r="112" spans="1:5" ht="93.75">
      <c r="A112" s="36" t="s">
        <v>78</v>
      </c>
      <c r="B112" s="25" t="s">
        <v>181</v>
      </c>
      <c r="C112" s="26">
        <v>40000</v>
      </c>
      <c r="D112" s="19">
        <v>40000</v>
      </c>
      <c r="E112" s="19">
        <v>40000</v>
      </c>
    </row>
    <row r="113" spans="1:5" ht="37.5">
      <c r="A113" s="14" t="s">
        <v>35</v>
      </c>
      <c r="B113" s="17" t="s">
        <v>182</v>
      </c>
      <c r="C113" s="23">
        <f>C114+C124+C128</f>
        <v>176400</v>
      </c>
      <c r="D113" s="23">
        <f>D114+D124+D128</f>
        <v>162000</v>
      </c>
      <c r="E113" s="23">
        <f>E114+E124+E128</f>
        <v>162000</v>
      </c>
    </row>
    <row r="114" spans="1:5" ht="75">
      <c r="A114" s="36" t="s">
        <v>140</v>
      </c>
      <c r="B114" s="12" t="s">
        <v>183</v>
      </c>
      <c r="C114" s="10">
        <f>C115+C118+C121</f>
        <v>29400</v>
      </c>
      <c r="D114" s="10">
        <f>D115+D118+D121</f>
        <v>15000</v>
      </c>
      <c r="E114" s="10">
        <f>E115+E118+E121</f>
        <v>15000</v>
      </c>
    </row>
    <row r="115" spans="1:5" ht="150">
      <c r="A115" s="36" t="s">
        <v>303</v>
      </c>
      <c r="B115" s="35" t="s">
        <v>306</v>
      </c>
      <c r="C115" s="10">
        <f aca="true" t="shared" si="18" ref="C115:E116">C116</f>
        <v>10000</v>
      </c>
      <c r="D115" s="10">
        <f t="shared" si="18"/>
        <v>10000</v>
      </c>
      <c r="E115" s="10">
        <f t="shared" si="18"/>
        <v>10000</v>
      </c>
    </row>
    <row r="116" spans="1:5" ht="262.5">
      <c r="A116" s="36" t="s">
        <v>304</v>
      </c>
      <c r="B116" s="35" t="s">
        <v>307</v>
      </c>
      <c r="C116" s="10">
        <f t="shared" si="18"/>
        <v>10000</v>
      </c>
      <c r="D116" s="10">
        <f t="shared" si="18"/>
        <v>10000</v>
      </c>
      <c r="E116" s="10">
        <f t="shared" si="18"/>
        <v>10000</v>
      </c>
    </row>
    <row r="117" spans="1:5" ht="243.75">
      <c r="A117" s="36" t="s">
        <v>305</v>
      </c>
      <c r="B117" s="35" t="s">
        <v>308</v>
      </c>
      <c r="C117" s="10">
        <v>10000</v>
      </c>
      <c r="D117" s="10">
        <v>10000</v>
      </c>
      <c r="E117" s="10">
        <v>10000</v>
      </c>
    </row>
    <row r="118" spans="1:5" ht="131.25">
      <c r="A118" s="42" t="s">
        <v>309</v>
      </c>
      <c r="B118" s="35" t="s">
        <v>310</v>
      </c>
      <c r="C118" s="10">
        <f aca="true" t="shared" si="19" ref="C118:E119">C119</f>
        <v>5000</v>
      </c>
      <c r="D118" s="10">
        <f t="shared" si="19"/>
        <v>5000</v>
      </c>
      <c r="E118" s="10">
        <f t="shared" si="19"/>
        <v>5000</v>
      </c>
    </row>
    <row r="119" spans="1:5" ht="187.5">
      <c r="A119" s="42" t="s">
        <v>139</v>
      </c>
      <c r="B119" s="35" t="s">
        <v>311</v>
      </c>
      <c r="C119" s="10">
        <f t="shared" si="19"/>
        <v>5000</v>
      </c>
      <c r="D119" s="10">
        <f t="shared" si="19"/>
        <v>5000</v>
      </c>
      <c r="E119" s="10">
        <f t="shared" si="19"/>
        <v>5000</v>
      </c>
    </row>
    <row r="120" spans="1:5" ht="168.75">
      <c r="A120" s="36" t="s">
        <v>283</v>
      </c>
      <c r="B120" s="35" t="s">
        <v>243</v>
      </c>
      <c r="C120" s="10">
        <v>5000</v>
      </c>
      <c r="D120" s="10">
        <v>5000</v>
      </c>
      <c r="E120" s="10">
        <v>5000</v>
      </c>
    </row>
    <row r="121" spans="1:5" ht="150">
      <c r="A121" s="41" t="s">
        <v>291</v>
      </c>
      <c r="B121" s="35" t="s">
        <v>294</v>
      </c>
      <c r="C121" s="10">
        <f aca="true" t="shared" si="20" ref="C121:E122">C122</f>
        <v>14400</v>
      </c>
      <c r="D121" s="10">
        <f t="shared" si="20"/>
        <v>0</v>
      </c>
      <c r="E121" s="10">
        <f t="shared" si="20"/>
        <v>0</v>
      </c>
    </row>
    <row r="122" spans="1:5" ht="206.25">
      <c r="A122" s="41" t="s">
        <v>292</v>
      </c>
      <c r="B122" s="35" t="s">
        <v>295</v>
      </c>
      <c r="C122" s="10">
        <f t="shared" si="20"/>
        <v>14400</v>
      </c>
      <c r="D122" s="10">
        <f t="shared" si="20"/>
        <v>0</v>
      </c>
      <c r="E122" s="10">
        <f t="shared" si="20"/>
        <v>0</v>
      </c>
    </row>
    <row r="123" spans="1:5" ht="206.25">
      <c r="A123" s="41" t="s">
        <v>293</v>
      </c>
      <c r="B123" s="35" t="s">
        <v>295</v>
      </c>
      <c r="C123" s="10">
        <v>14400</v>
      </c>
      <c r="D123" s="10">
        <v>0</v>
      </c>
      <c r="E123" s="10">
        <v>0</v>
      </c>
    </row>
    <row r="124" spans="1:5" ht="168.75">
      <c r="A124" s="36" t="s">
        <v>142</v>
      </c>
      <c r="B124" s="12" t="s">
        <v>272</v>
      </c>
      <c r="C124" s="10">
        <f>C125</f>
        <v>77000</v>
      </c>
      <c r="D124" s="10">
        <f>D125</f>
        <v>77000</v>
      </c>
      <c r="E124" s="10">
        <f>E125</f>
        <v>77000</v>
      </c>
    </row>
    <row r="125" spans="1:5" ht="142.5" customHeight="1">
      <c r="A125" s="36" t="s">
        <v>141</v>
      </c>
      <c r="B125" s="13" t="s">
        <v>184</v>
      </c>
      <c r="C125" s="11">
        <f>SUM(C126:C127)</f>
        <v>77000</v>
      </c>
      <c r="D125" s="11">
        <f>SUM(D126:D127)</f>
        <v>77000</v>
      </c>
      <c r="E125" s="11">
        <f>SUM(E126:E127)</f>
        <v>77000</v>
      </c>
    </row>
    <row r="126" spans="1:5" ht="131.25">
      <c r="A126" s="36" t="s">
        <v>137</v>
      </c>
      <c r="B126" s="13" t="s">
        <v>184</v>
      </c>
      <c r="C126" s="11">
        <v>59000</v>
      </c>
      <c r="D126" s="11">
        <v>59000</v>
      </c>
      <c r="E126" s="11">
        <v>59000</v>
      </c>
    </row>
    <row r="127" spans="1:5" ht="131.25">
      <c r="A127" s="36" t="s">
        <v>138</v>
      </c>
      <c r="B127" s="13" t="s">
        <v>184</v>
      </c>
      <c r="C127" s="11">
        <v>18000</v>
      </c>
      <c r="D127" s="11">
        <v>18000</v>
      </c>
      <c r="E127" s="11">
        <v>18000</v>
      </c>
    </row>
    <row r="128" spans="1:5" ht="37.5">
      <c r="A128" s="36" t="s">
        <v>143</v>
      </c>
      <c r="B128" s="13" t="s">
        <v>185</v>
      </c>
      <c r="C128" s="11">
        <f aca="true" t="shared" si="21" ref="C128:E131">C129</f>
        <v>70000</v>
      </c>
      <c r="D128" s="11">
        <f t="shared" si="21"/>
        <v>70000</v>
      </c>
      <c r="E128" s="11">
        <f t="shared" si="21"/>
        <v>70000</v>
      </c>
    </row>
    <row r="129" spans="1:5" ht="165.75" customHeight="1">
      <c r="A129" s="36" t="s">
        <v>284</v>
      </c>
      <c r="B129" s="13" t="s">
        <v>285</v>
      </c>
      <c r="C129" s="11">
        <f t="shared" si="21"/>
        <v>70000</v>
      </c>
      <c r="D129" s="11">
        <f t="shared" si="21"/>
        <v>70000</v>
      </c>
      <c r="E129" s="11">
        <f t="shared" si="21"/>
        <v>70000</v>
      </c>
    </row>
    <row r="130" spans="1:5" ht="151.5" customHeight="1">
      <c r="A130" s="36" t="s">
        <v>286</v>
      </c>
      <c r="B130" s="13" t="s">
        <v>287</v>
      </c>
      <c r="C130" s="11">
        <f t="shared" si="21"/>
        <v>70000</v>
      </c>
      <c r="D130" s="11">
        <f t="shared" si="21"/>
        <v>70000</v>
      </c>
      <c r="E130" s="11">
        <f t="shared" si="21"/>
        <v>70000</v>
      </c>
    </row>
    <row r="131" spans="1:5" ht="297.75" customHeight="1">
      <c r="A131" s="41" t="s">
        <v>288</v>
      </c>
      <c r="B131" s="13" t="s">
        <v>289</v>
      </c>
      <c r="C131" s="11">
        <f t="shared" si="21"/>
        <v>70000</v>
      </c>
      <c r="D131" s="11">
        <f t="shared" si="21"/>
        <v>70000</v>
      </c>
      <c r="E131" s="11">
        <f t="shared" si="21"/>
        <v>70000</v>
      </c>
    </row>
    <row r="132" spans="1:5" ht="300" customHeight="1">
      <c r="A132" s="41" t="s">
        <v>290</v>
      </c>
      <c r="B132" s="13" t="s">
        <v>289</v>
      </c>
      <c r="C132" s="11">
        <v>70000</v>
      </c>
      <c r="D132" s="11">
        <v>70000</v>
      </c>
      <c r="E132" s="11">
        <v>70000</v>
      </c>
    </row>
    <row r="133" spans="1:5" ht="37.5">
      <c r="A133" s="14" t="s">
        <v>36</v>
      </c>
      <c r="B133" s="15" t="s">
        <v>134</v>
      </c>
      <c r="C133" s="16">
        <f>C134+C186+C190</f>
        <v>290424793.53999996</v>
      </c>
      <c r="D133" s="16">
        <f>D134+D186+D190</f>
        <v>160998944.68</v>
      </c>
      <c r="E133" s="16">
        <f>E134+E186+E190</f>
        <v>153368510.93</v>
      </c>
    </row>
    <row r="134" spans="1:5" ht="93.75">
      <c r="A134" s="14" t="s">
        <v>49</v>
      </c>
      <c r="B134" s="15" t="s">
        <v>186</v>
      </c>
      <c r="C134" s="16">
        <f>C135+C142+C157+C175</f>
        <v>290424793.53999996</v>
      </c>
      <c r="D134" s="16">
        <f>D135+D142+D157+D175</f>
        <v>160998944.68</v>
      </c>
      <c r="E134" s="16">
        <f>E135+E142+E157+E175</f>
        <v>153368510.93</v>
      </c>
    </row>
    <row r="135" spans="1:5" ht="37.5">
      <c r="A135" s="14" t="s">
        <v>98</v>
      </c>
      <c r="B135" s="17" t="s">
        <v>187</v>
      </c>
      <c r="C135" s="16">
        <f>C136+C139</f>
        <v>126618020</v>
      </c>
      <c r="D135" s="16">
        <f>D136+D139</f>
        <v>92115000</v>
      </c>
      <c r="E135" s="16">
        <f>E136+E139</f>
        <v>89553500</v>
      </c>
    </row>
    <row r="136" spans="1:5" ht="37.5">
      <c r="A136" s="36" t="s">
        <v>99</v>
      </c>
      <c r="B136" s="12" t="s">
        <v>188</v>
      </c>
      <c r="C136" s="18">
        <f aca="true" t="shared" si="22" ref="C136:E137">C137</f>
        <v>108208100</v>
      </c>
      <c r="D136" s="18">
        <f t="shared" si="22"/>
        <v>92115000</v>
      </c>
      <c r="E136" s="18">
        <f t="shared" si="22"/>
        <v>89553500</v>
      </c>
    </row>
    <row r="137" spans="1:5" ht="93.75">
      <c r="A137" s="36" t="s">
        <v>100</v>
      </c>
      <c r="B137" s="12" t="s">
        <v>237</v>
      </c>
      <c r="C137" s="18">
        <f t="shared" si="22"/>
        <v>108208100</v>
      </c>
      <c r="D137" s="18">
        <f t="shared" si="22"/>
        <v>92115000</v>
      </c>
      <c r="E137" s="18">
        <f t="shared" si="22"/>
        <v>89553500</v>
      </c>
    </row>
    <row r="138" spans="1:5" ht="93.75">
      <c r="A138" s="36" t="s">
        <v>101</v>
      </c>
      <c r="B138" s="12" t="s">
        <v>237</v>
      </c>
      <c r="C138" s="18">
        <f>102491500+5716600</f>
        <v>108208100</v>
      </c>
      <c r="D138" s="19">
        <v>92115000</v>
      </c>
      <c r="E138" s="19">
        <f>92115000-2561500</f>
        <v>89553500</v>
      </c>
    </row>
    <row r="139" spans="1:5" ht="56.25">
      <c r="A139" s="36" t="s">
        <v>102</v>
      </c>
      <c r="B139" s="12" t="s">
        <v>189</v>
      </c>
      <c r="C139" s="18">
        <f aca="true" t="shared" si="23" ref="C139:E140">C140</f>
        <v>18409920</v>
      </c>
      <c r="D139" s="18">
        <f t="shared" si="23"/>
        <v>0</v>
      </c>
      <c r="E139" s="18">
        <f t="shared" si="23"/>
        <v>0</v>
      </c>
    </row>
    <row r="140" spans="1:5" ht="75">
      <c r="A140" s="36" t="s">
        <v>103</v>
      </c>
      <c r="B140" s="12" t="s">
        <v>190</v>
      </c>
      <c r="C140" s="18">
        <f t="shared" si="23"/>
        <v>18409920</v>
      </c>
      <c r="D140" s="18">
        <f t="shared" si="23"/>
        <v>0</v>
      </c>
      <c r="E140" s="18">
        <f t="shared" si="23"/>
        <v>0</v>
      </c>
    </row>
    <row r="141" spans="1:5" ht="75">
      <c r="A141" s="36" t="s">
        <v>104</v>
      </c>
      <c r="B141" s="12" t="s">
        <v>190</v>
      </c>
      <c r="C141" s="18">
        <f>14423180+3986740</f>
        <v>18409920</v>
      </c>
      <c r="D141" s="19">
        <v>0</v>
      </c>
      <c r="E141" s="19">
        <v>0</v>
      </c>
    </row>
    <row r="142" spans="1:5" s="6" customFormat="1" ht="56.25">
      <c r="A142" s="14" t="s">
        <v>105</v>
      </c>
      <c r="B142" s="15" t="s">
        <v>191</v>
      </c>
      <c r="C142" s="16">
        <f>C146+C152+C143+C149</f>
        <v>32218922.33</v>
      </c>
      <c r="D142" s="16">
        <f>D146+D152+D143+D149</f>
        <v>13380940.850000001</v>
      </c>
      <c r="E142" s="16">
        <f>E146+E152+E143+E149</f>
        <v>8331352.8</v>
      </c>
    </row>
    <row r="143" spans="1:6" s="6" customFormat="1" ht="93.75">
      <c r="A143" s="38" t="s">
        <v>266</v>
      </c>
      <c r="B143" s="20" t="s">
        <v>267</v>
      </c>
      <c r="C143" s="18">
        <f aca="true" t="shared" si="24" ref="C143:E144">C144</f>
        <v>9074320.33</v>
      </c>
      <c r="D143" s="18">
        <f t="shared" si="24"/>
        <v>0</v>
      </c>
      <c r="E143" s="18">
        <f t="shared" si="24"/>
        <v>0</v>
      </c>
      <c r="F143" s="39"/>
    </row>
    <row r="144" spans="1:6" s="6" customFormat="1" ht="93.75">
      <c r="A144" s="38" t="s">
        <v>268</v>
      </c>
      <c r="B144" s="20" t="s">
        <v>269</v>
      </c>
      <c r="C144" s="18">
        <f t="shared" si="24"/>
        <v>9074320.33</v>
      </c>
      <c r="D144" s="18">
        <f t="shared" si="24"/>
        <v>0</v>
      </c>
      <c r="E144" s="18">
        <f t="shared" si="24"/>
        <v>0</v>
      </c>
      <c r="F144" s="40"/>
    </row>
    <row r="145" spans="1:5" s="6" customFormat="1" ht="93.75">
      <c r="A145" s="38" t="s">
        <v>270</v>
      </c>
      <c r="B145" s="20" t="s">
        <v>269</v>
      </c>
      <c r="C145" s="18">
        <f>5074320.33+4000000</f>
        <v>9074320.33</v>
      </c>
      <c r="D145" s="18">
        <v>0</v>
      </c>
      <c r="E145" s="18">
        <v>0</v>
      </c>
    </row>
    <row r="146" spans="1:5" s="6" customFormat="1" ht="187.5">
      <c r="A146" s="36" t="s">
        <v>240</v>
      </c>
      <c r="B146" s="20" t="s">
        <v>241</v>
      </c>
      <c r="C146" s="18">
        <f aca="true" t="shared" si="25" ref="C146:E147">C147</f>
        <v>4535579.24</v>
      </c>
      <c r="D146" s="18">
        <f t="shared" si="25"/>
        <v>4812326.45</v>
      </c>
      <c r="E146" s="18">
        <f t="shared" si="25"/>
        <v>0</v>
      </c>
    </row>
    <row r="147" spans="1:5" s="6" customFormat="1" ht="206.25">
      <c r="A147" s="36" t="s">
        <v>238</v>
      </c>
      <c r="B147" s="20" t="s">
        <v>242</v>
      </c>
      <c r="C147" s="18">
        <f t="shared" si="25"/>
        <v>4535579.24</v>
      </c>
      <c r="D147" s="18">
        <f t="shared" si="25"/>
        <v>4812326.45</v>
      </c>
      <c r="E147" s="18">
        <f t="shared" si="25"/>
        <v>0</v>
      </c>
    </row>
    <row r="148" spans="1:5" s="6" customFormat="1" ht="206.25">
      <c r="A148" s="36" t="s">
        <v>239</v>
      </c>
      <c r="B148" s="20" t="s">
        <v>242</v>
      </c>
      <c r="C148" s="18">
        <v>4535579.24</v>
      </c>
      <c r="D148" s="18">
        <v>4812326.45</v>
      </c>
      <c r="E148" s="18">
        <v>0</v>
      </c>
    </row>
    <row r="149" spans="1:5" s="6" customFormat="1" ht="117.75" customHeight="1">
      <c r="A149" s="43" t="s">
        <v>314</v>
      </c>
      <c r="B149" s="20" t="s">
        <v>315</v>
      </c>
      <c r="C149" s="18">
        <f aca="true" t="shared" si="26" ref="C149:E150">C150</f>
        <v>7801569.6</v>
      </c>
      <c r="D149" s="18">
        <f t="shared" si="26"/>
        <v>8035004.4</v>
      </c>
      <c r="E149" s="18">
        <f t="shared" si="26"/>
        <v>7797742.8</v>
      </c>
    </row>
    <row r="150" spans="1:5" s="6" customFormat="1" ht="147.75" customHeight="1">
      <c r="A150" s="43" t="s">
        <v>312</v>
      </c>
      <c r="B150" s="20" t="s">
        <v>316</v>
      </c>
      <c r="C150" s="18">
        <f t="shared" si="26"/>
        <v>7801569.6</v>
      </c>
      <c r="D150" s="18">
        <f t="shared" si="26"/>
        <v>8035004.4</v>
      </c>
      <c r="E150" s="18">
        <f t="shared" si="26"/>
        <v>7797742.8</v>
      </c>
    </row>
    <row r="151" spans="1:5" s="6" customFormat="1" ht="144" customHeight="1">
      <c r="A151" s="43" t="s">
        <v>313</v>
      </c>
      <c r="B151" s="20" t="s">
        <v>316</v>
      </c>
      <c r="C151" s="18">
        <v>7801569.6</v>
      </c>
      <c r="D151" s="18">
        <v>8035004.4</v>
      </c>
      <c r="E151" s="18">
        <v>7797742.8</v>
      </c>
    </row>
    <row r="152" spans="1:5" ht="18.75">
      <c r="A152" s="43" t="s">
        <v>106</v>
      </c>
      <c r="B152" s="20" t="s">
        <v>193</v>
      </c>
      <c r="C152" s="18">
        <f>C153</f>
        <v>10807453.16</v>
      </c>
      <c r="D152" s="18">
        <f>D153</f>
        <v>533610</v>
      </c>
      <c r="E152" s="18">
        <f>E153</f>
        <v>533610</v>
      </c>
    </row>
    <row r="153" spans="1:5" ht="37.5">
      <c r="A153" s="43" t="s">
        <v>107</v>
      </c>
      <c r="B153" s="20" t="s">
        <v>192</v>
      </c>
      <c r="C153" s="18">
        <f>SUM(C154:C156)</f>
        <v>10807453.16</v>
      </c>
      <c r="D153" s="18">
        <f>SUM(D154:D156)</f>
        <v>533610</v>
      </c>
      <c r="E153" s="18">
        <f>SUM(E154:E156)</f>
        <v>533610</v>
      </c>
    </row>
    <row r="154" spans="1:5" ht="37.5">
      <c r="A154" s="43" t="s">
        <v>108</v>
      </c>
      <c r="B154" s="20" t="s">
        <v>192</v>
      </c>
      <c r="C154" s="18">
        <f>7257525+431000+233640</f>
        <v>7922165</v>
      </c>
      <c r="D154" s="18">
        <v>0</v>
      </c>
      <c r="E154" s="18">
        <v>0</v>
      </c>
    </row>
    <row r="155" spans="1:5" ht="37.5">
      <c r="A155" s="43" t="s">
        <v>109</v>
      </c>
      <c r="B155" s="20" t="s">
        <v>192</v>
      </c>
      <c r="C155" s="18">
        <f>1834303.16+1000000</f>
        <v>2834303.16</v>
      </c>
      <c r="D155" s="18">
        <v>533610</v>
      </c>
      <c r="E155" s="18">
        <v>533610</v>
      </c>
    </row>
    <row r="156" spans="1:5" ht="37.5">
      <c r="A156" s="43" t="s">
        <v>317</v>
      </c>
      <c r="B156" s="20" t="s">
        <v>192</v>
      </c>
      <c r="C156" s="18">
        <v>50985</v>
      </c>
      <c r="D156" s="18">
        <v>0</v>
      </c>
      <c r="E156" s="18">
        <v>0</v>
      </c>
    </row>
    <row r="157" spans="1:5" ht="37.5">
      <c r="A157" s="14" t="s">
        <v>110</v>
      </c>
      <c r="B157" s="17" t="s">
        <v>194</v>
      </c>
      <c r="C157" s="16">
        <f>C158+C172+C166+C163+C169</f>
        <v>123150891.21</v>
      </c>
      <c r="D157" s="16">
        <f>D158+D172+D166+D163+D169</f>
        <v>47066043.83</v>
      </c>
      <c r="E157" s="16">
        <f>E158+E172+E166+E163+E169</f>
        <v>47046698.129999995</v>
      </c>
    </row>
    <row r="158" spans="1:5" ht="56.25">
      <c r="A158" s="43" t="s">
        <v>111</v>
      </c>
      <c r="B158" s="12" t="s">
        <v>195</v>
      </c>
      <c r="C158" s="18">
        <f>C159</f>
        <v>1931410.05</v>
      </c>
      <c r="D158" s="18">
        <f>D159</f>
        <v>1912377.91</v>
      </c>
      <c r="E158" s="18">
        <f>E159</f>
        <v>1912377.91</v>
      </c>
    </row>
    <row r="159" spans="1:5" ht="75">
      <c r="A159" s="43" t="s">
        <v>112</v>
      </c>
      <c r="B159" s="12" t="s">
        <v>196</v>
      </c>
      <c r="C159" s="18">
        <f>SUM(C160:C162)</f>
        <v>1931410.05</v>
      </c>
      <c r="D159" s="18">
        <f>SUM(D160:D162)</f>
        <v>1912377.91</v>
      </c>
      <c r="E159" s="18">
        <f>SUM(E160:E162)</f>
        <v>1912377.91</v>
      </c>
    </row>
    <row r="160" spans="1:5" ht="75">
      <c r="A160" s="43" t="s">
        <v>113</v>
      </c>
      <c r="B160" s="12" t="s">
        <v>196</v>
      </c>
      <c r="C160" s="18">
        <v>458905.82</v>
      </c>
      <c r="D160" s="18">
        <v>419559.5</v>
      </c>
      <c r="E160" s="18">
        <v>419559.5</v>
      </c>
    </row>
    <row r="161" spans="1:5" ht="75">
      <c r="A161" s="43" t="s">
        <v>114</v>
      </c>
      <c r="B161" s="12" t="s">
        <v>196</v>
      </c>
      <c r="C161" s="18">
        <v>1305278.16</v>
      </c>
      <c r="D161" s="18">
        <v>1468792.16</v>
      </c>
      <c r="E161" s="18">
        <v>1468792.16</v>
      </c>
    </row>
    <row r="162" spans="1:5" ht="75">
      <c r="A162" s="43" t="s">
        <v>115</v>
      </c>
      <c r="B162" s="12" t="s">
        <v>196</v>
      </c>
      <c r="C162" s="18">
        <v>167226.07</v>
      </c>
      <c r="D162" s="18">
        <v>24026.25</v>
      </c>
      <c r="E162" s="18">
        <v>24026.25</v>
      </c>
    </row>
    <row r="163" spans="1:5" ht="131.25">
      <c r="A163" s="43" t="s">
        <v>116</v>
      </c>
      <c r="B163" s="12" t="s">
        <v>197</v>
      </c>
      <c r="C163" s="18">
        <f aca="true" t="shared" si="27" ref="C163:E164">C164</f>
        <v>1840132.8000000003</v>
      </c>
      <c r="D163" s="18">
        <f t="shared" si="27"/>
        <v>3680265.6</v>
      </c>
      <c r="E163" s="18">
        <f t="shared" si="27"/>
        <v>3680265.6</v>
      </c>
    </row>
    <row r="164" spans="1:5" ht="131.25">
      <c r="A164" s="43" t="s">
        <v>117</v>
      </c>
      <c r="B164" s="12" t="s">
        <v>198</v>
      </c>
      <c r="C164" s="18">
        <f t="shared" si="27"/>
        <v>1840132.8000000003</v>
      </c>
      <c r="D164" s="18">
        <f t="shared" si="27"/>
        <v>3680265.6</v>
      </c>
      <c r="E164" s="18">
        <f t="shared" si="27"/>
        <v>3680265.6</v>
      </c>
    </row>
    <row r="165" spans="1:5" ht="131.25">
      <c r="A165" s="43" t="s">
        <v>118</v>
      </c>
      <c r="B165" s="12" t="s">
        <v>198</v>
      </c>
      <c r="C165" s="18">
        <f>2760199.2-920066.4</f>
        <v>1840132.8000000003</v>
      </c>
      <c r="D165" s="18">
        <f>2760199.2+920066.4</f>
        <v>3680265.6</v>
      </c>
      <c r="E165" s="18">
        <f>920066.4+2760199.2</f>
        <v>3680265.6</v>
      </c>
    </row>
    <row r="166" spans="1:5" ht="112.5">
      <c r="A166" s="43" t="s">
        <v>119</v>
      </c>
      <c r="B166" s="12" t="s">
        <v>95</v>
      </c>
      <c r="C166" s="18">
        <f aca="true" t="shared" si="28" ref="C166:E167">C167</f>
        <v>12261.359999999999</v>
      </c>
      <c r="D166" s="18">
        <f t="shared" si="28"/>
        <v>24425.32</v>
      </c>
      <c r="E166" s="18">
        <f t="shared" si="28"/>
        <v>5079.62</v>
      </c>
    </row>
    <row r="167" spans="1:5" ht="131.25">
      <c r="A167" s="43" t="s">
        <v>120</v>
      </c>
      <c r="B167" s="12" t="s">
        <v>199</v>
      </c>
      <c r="C167" s="18">
        <f t="shared" si="28"/>
        <v>12261.359999999999</v>
      </c>
      <c r="D167" s="18">
        <f t="shared" si="28"/>
        <v>24425.32</v>
      </c>
      <c r="E167" s="18">
        <f t="shared" si="28"/>
        <v>5079.62</v>
      </c>
    </row>
    <row r="168" spans="1:5" ht="131.25">
      <c r="A168" s="43" t="s">
        <v>121</v>
      </c>
      <c r="B168" s="12" t="s">
        <v>199</v>
      </c>
      <c r="C168" s="18">
        <f>20173.35-7911.99</f>
        <v>12261.359999999999</v>
      </c>
      <c r="D168" s="18">
        <f>48697.49-24272.17</f>
        <v>24425.32</v>
      </c>
      <c r="E168" s="18">
        <v>5079.62</v>
      </c>
    </row>
    <row r="169" spans="1:5" ht="75">
      <c r="A169" s="43" t="s">
        <v>318</v>
      </c>
      <c r="B169" s="12" t="s">
        <v>319</v>
      </c>
      <c r="C169" s="18">
        <f aca="true" t="shared" si="29" ref="C169:E170">C170</f>
        <v>310167</v>
      </c>
      <c r="D169" s="18">
        <f t="shared" si="29"/>
        <v>0</v>
      </c>
      <c r="E169" s="18">
        <f t="shared" si="29"/>
        <v>0</v>
      </c>
    </row>
    <row r="170" spans="1:5" ht="75">
      <c r="A170" s="43" t="s">
        <v>320</v>
      </c>
      <c r="B170" s="12" t="s">
        <v>321</v>
      </c>
      <c r="C170" s="18">
        <f t="shared" si="29"/>
        <v>310167</v>
      </c>
      <c r="D170" s="18">
        <f t="shared" si="29"/>
        <v>0</v>
      </c>
      <c r="E170" s="18">
        <f t="shared" si="29"/>
        <v>0</v>
      </c>
    </row>
    <row r="171" spans="1:5" ht="75">
      <c r="A171" s="43" t="s">
        <v>322</v>
      </c>
      <c r="B171" s="12" t="s">
        <v>321</v>
      </c>
      <c r="C171" s="18">
        <v>310167</v>
      </c>
      <c r="D171" s="18">
        <v>0</v>
      </c>
      <c r="E171" s="18">
        <v>0</v>
      </c>
    </row>
    <row r="172" spans="1:5" ht="18.75">
      <c r="A172" s="43" t="s">
        <v>122</v>
      </c>
      <c r="B172" s="12" t="s">
        <v>75</v>
      </c>
      <c r="C172" s="18">
        <f aca="true" t="shared" si="30" ref="C172:E173">C173</f>
        <v>119056920</v>
      </c>
      <c r="D172" s="18">
        <f t="shared" si="30"/>
        <v>41448975</v>
      </c>
      <c r="E172" s="18">
        <f t="shared" si="30"/>
        <v>41448975</v>
      </c>
    </row>
    <row r="173" spans="1:5" ht="37.5">
      <c r="A173" s="43" t="s">
        <v>123</v>
      </c>
      <c r="B173" s="12" t="s">
        <v>200</v>
      </c>
      <c r="C173" s="18">
        <f t="shared" si="30"/>
        <v>119056920</v>
      </c>
      <c r="D173" s="18">
        <f t="shared" si="30"/>
        <v>41448975</v>
      </c>
      <c r="E173" s="18">
        <f t="shared" si="30"/>
        <v>41448975</v>
      </c>
    </row>
    <row r="174" spans="1:5" ht="37.5">
      <c r="A174" s="43" t="s">
        <v>124</v>
      </c>
      <c r="B174" s="12" t="s">
        <v>200</v>
      </c>
      <c r="C174" s="18">
        <v>119056920</v>
      </c>
      <c r="D174" s="18">
        <v>41448975</v>
      </c>
      <c r="E174" s="18">
        <v>41448975</v>
      </c>
    </row>
    <row r="175" spans="1:5" ht="18.75">
      <c r="A175" s="21" t="s">
        <v>201</v>
      </c>
      <c r="B175" s="17" t="s">
        <v>202</v>
      </c>
      <c r="C175" s="16">
        <f>C176+C182+C179</f>
        <v>8436960</v>
      </c>
      <c r="D175" s="16">
        <f>D176+D182+D179</f>
        <v>8436960</v>
      </c>
      <c r="E175" s="16">
        <f>E176+E182+E179</f>
        <v>8436960</v>
      </c>
    </row>
    <row r="176" spans="1:5" ht="131.25" hidden="1">
      <c r="A176" s="22" t="s">
        <v>203</v>
      </c>
      <c r="B176" s="12" t="s">
        <v>204</v>
      </c>
      <c r="C176" s="18">
        <f aca="true" t="shared" si="31" ref="C176:E177">C177</f>
        <v>0</v>
      </c>
      <c r="D176" s="18">
        <f t="shared" si="31"/>
        <v>0</v>
      </c>
      <c r="E176" s="18">
        <f t="shared" si="31"/>
        <v>0</v>
      </c>
    </row>
    <row r="177" spans="1:5" ht="131.25" hidden="1">
      <c r="A177" s="22" t="s">
        <v>205</v>
      </c>
      <c r="B177" s="12" t="s">
        <v>206</v>
      </c>
      <c r="C177" s="18">
        <f t="shared" si="31"/>
        <v>0</v>
      </c>
      <c r="D177" s="18">
        <f t="shared" si="31"/>
        <v>0</v>
      </c>
      <c r="E177" s="18">
        <f t="shared" si="31"/>
        <v>0</v>
      </c>
    </row>
    <row r="178" spans="1:5" ht="131.25" hidden="1">
      <c r="A178" s="22" t="s">
        <v>207</v>
      </c>
      <c r="B178" s="12" t="s">
        <v>206</v>
      </c>
      <c r="C178" s="18">
        <v>0</v>
      </c>
      <c r="D178" s="18">
        <v>0</v>
      </c>
      <c r="E178" s="18">
        <v>0</v>
      </c>
    </row>
    <row r="179" spans="1:5" ht="139.5" customHeight="1">
      <c r="A179" s="22" t="s">
        <v>245</v>
      </c>
      <c r="B179" s="12" t="s">
        <v>325</v>
      </c>
      <c r="C179" s="18">
        <f aca="true" t="shared" si="32" ref="C179:E180">C180</f>
        <v>8436960</v>
      </c>
      <c r="D179" s="18">
        <f t="shared" si="32"/>
        <v>8436960</v>
      </c>
      <c r="E179" s="18">
        <f t="shared" si="32"/>
        <v>8436960</v>
      </c>
    </row>
    <row r="180" spans="1:5" ht="156" customHeight="1">
      <c r="A180" s="22" t="s">
        <v>246</v>
      </c>
      <c r="B180" s="12" t="s">
        <v>326</v>
      </c>
      <c r="C180" s="18">
        <f t="shared" si="32"/>
        <v>8436960</v>
      </c>
      <c r="D180" s="18">
        <f t="shared" si="32"/>
        <v>8436960</v>
      </c>
      <c r="E180" s="18">
        <f t="shared" si="32"/>
        <v>8436960</v>
      </c>
    </row>
    <row r="181" spans="1:5" ht="150.75" customHeight="1">
      <c r="A181" s="22" t="s">
        <v>247</v>
      </c>
      <c r="B181" s="12" t="s">
        <v>327</v>
      </c>
      <c r="C181" s="18">
        <v>8436960</v>
      </c>
      <c r="D181" s="18">
        <v>8436960</v>
      </c>
      <c r="E181" s="18">
        <v>8436960</v>
      </c>
    </row>
    <row r="182" spans="1:5" ht="93.75" hidden="1">
      <c r="A182" s="22" t="s">
        <v>230</v>
      </c>
      <c r="B182" s="12" t="s">
        <v>231</v>
      </c>
      <c r="C182" s="18">
        <f aca="true" t="shared" si="33" ref="C182:E184">C183</f>
        <v>0</v>
      </c>
      <c r="D182" s="18">
        <f t="shared" si="33"/>
        <v>0</v>
      </c>
      <c r="E182" s="18">
        <f t="shared" si="33"/>
        <v>0</v>
      </c>
    </row>
    <row r="183" spans="1:5" ht="102.75" customHeight="1" hidden="1">
      <c r="A183" s="22" t="s">
        <v>232</v>
      </c>
      <c r="B183" s="12" t="s">
        <v>233</v>
      </c>
      <c r="C183" s="18">
        <f t="shared" si="33"/>
        <v>0</v>
      </c>
      <c r="D183" s="18">
        <f t="shared" si="33"/>
        <v>0</v>
      </c>
      <c r="E183" s="18">
        <f t="shared" si="33"/>
        <v>0</v>
      </c>
    </row>
    <row r="184" spans="1:5" ht="75" hidden="1">
      <c r="A184" s="22" t="s">
        <v>234</v>
      </c>
      <c r="B184" s="12" t="s">
        <v>235</v>
      </c>
      <c r="C184" s="18">
        <f t="shared" si="33"/>
        <v>0</v>
      </c>
      <c r="D184" s="18">
        <f t="shared" si="33"/>
        <v>0</v>
      </c>
      <c r="E184" s="18">
        <f t="shared" si="33"/>
        <v>0</v>
      </c>
    </row>
    <row r="185" spans="1:5" ht="66.75" customHeight="1" hidden="1">
      <c r="A185" s="22" t="s">
        <v>236</v>
      </c>
      <c r="B185" s="12" t="s">
        <v>235</v>
      </c>
      <c r="C185" s="18">
        <v>0</v>
      </c>
      <c r="D185" s="18">
        <v>0</v>
      </c>
      <c r="E185" s="18">
        <v>0</v>
      </c>
    </row>
    <row r="186" spans="1:5" ht="48.75" customHeight="1" hidden="1">
      <c r="A186" s="21" t="s">
        <v>208</v>
      </c>
      <c r="B186" s="17" t="s">
        <v>209</v>
      </c>
      <c r="C186" s="16">
        <f aca="true" t="shared" si="34" ref="C186:E188">C187</f>
        <v>0</v>
      </c>
      <c r="D186" s="16">
        <f t="shared" si="34"/>
        <v>0</v>
      </c>
      <c r="E186" s="16">
        <f t="shared" si="34"/>
        <v>0</v>
      </c>
    </row>
    <row r="187" spans="1:5" ht="48" customHeight="1" hidden="1">
      <c r="A187" s="22" t="s">
        <v>210</v>
      </c>
      <c r="B187" s="12" t="s">
        <v>211</v>
      </c>
      <c r="C187" s="18">
        <f t="shared" si="34"/>
        <v>0</v>
      </c>
      <c r="D187" s="18">
        <f t="shared" si="34"/>
        <v>0</v>
      </c>
      <c r="E187" s="18">
        <f t="shared" si="34"/>
        <v>0</v>
      </c>
    </row>
    <row r="188" spans="1:5" ht="112.5" hidden="1">
      <c r="A188" s="22" t="s">
        <v>212</v>
      </c>
      <c r="B188" s="12" t="s">
        <v>213</v>
      </c>
      <c r="C188" s="18">
        <f t="shared" si="34"/>
        <v>0</v>
      </c>
      <c r="D188" s="18">
        <f t="shared" si="34"/>
        <v>0</v>
      </c>
      <c r="E188" s="18">
        <f t="shared" si="34"/>
        <v>0</v>
      </c>
    </row>
    <row r="189" spans="1:5" ht="112.5" hidden="1">
      <c r="A189" s="22" t="s">
        <v>214</v>
      </c>
      <c r="B189" s="12" t="s">
        <v>213</v>
      </c>
      <c r="C189" s="18">
        <v>0</v>
      </c>
      <c r="D189" s="18">
        <v>0</v>
      </c>
      <c r="E189" s="18">
        <v>0</v>
      </c>
    </row>
    <row r="190" spans="1:5" ht="131.25" hidden="1">
      <c r="A190" s="21" t="s">
        <v>220</v>
      </c>
      <c r="B190" s="17" t="s">
        <v>221</v>
      </c>
      <c r="C190" s="16">
        <f aca="true" t="shared" si="35" ref="C190:E191">C191</f>
        <v>0</v>
      </c>
      <c r="D190" s="16">
        <f t="shared" si="35"/>
        <v>0</v>
      </c>
      <c r="E190" s="16">
        <f t="shared" si="35"/>
        <v>0</v>
      </c>
    </row>
    <row r="191" spans="1:5" ht="112.5" hidden="1">
      <c r="A191" s="22" t="s">
        <v>222</v>
      </c>
      <c r="B191" s="12" t="s">
        <v>223</v>
      </c>
      <c r="C191" s="18">
        <f t="shared" si="35"/>
        <v>0</v>
      </c>
      <c r="D191" s="18">
        <f t="shared" si="35"/>
        <v>0</v>
      </c>
      <c r="E191" s="18">
        <f t="shared" si="35"/>
        <v>0</v>
      </c>
    </row>
    <row r="192" spans="1:5" ht="112.5" hidden="1">
      <c r="A192" s="22" t="s">
        <v>224</v>
      </c>
      <c r="B192" s="12" t="s">
        <v>225</v>
      </c>
      <c r="C192" s="18">
        <f>SUM(C193:C194)</f>
        <v>0</v>
      </c>
      <c r="D192" s="18">
        <f>SUM(D193:D194)</f>
        <v>0</v>
      </c>
      <c r="E192" s="18">
        <f>SUM(E193:E194)</f>
        <v>0</v>
      </c>
    </row>
    <row r="193" spans="1:5" ht="93.75" hidden="1">
      <c r="A193" s="22" t="s">
        <v>226</v>
      </c>
      <c r="B193" s="12" t="s">
        <v>227</v>
      </c>
      <c r="C193" s="18">
        <v>0</v>
      </c>
      <c r="D193" s="18">
        <v>0</v>
      </c>
      <c r="E193" s="18">
        <v>0</v>
      </c>
    </row>
    <row r="194" spans="1:5" ht="0.75" customHeight="1" hidden="1">
      <c r="A194" s="22" t="s">
        <v>228</v>
      </c>
      <c r="B194" s="12" t="s">
        <v>229</v>
      </c>
      <c r="C194" s="18">
        <v>0</v>
      </c>
      <c r="D194" s="18">
        <v>0</v>
      </c>
      <c r="E194" s="18">
        <v>0</v>
      </c>
    </row>
    <row r="195" spans="1:5" ht="36" customHeight="1">
      <c r="A195" s="47" t="s">
        <v>135</v>
      </c>
      <c r="B195" s="48"/>
      <c r="C195" s="23">
        <f>C16+C133</f>
        <v>356293616.03</v>
      </c>
      <c r="D195" s="23">
        <f>D16+D133</f>
        <v>226555501.34</v>
      </c>
      <c r="E195" s="23">
        <f>E16+E133</f>
        <v>219962990.95000002</v>
      </c>
    </row>
    <row r="196" spans="3:5" ht="18.75">
      <c r="C196" s="4"/>
      <c r="E196" s="4"/>
    </row>
    <row r="197" ht="18.75">
      <c r="C197" s="8"/>
    </row>
    <row r="199" ht="18.75">
      <c r="C199" s="8"/>
    </row>
    <row r="200" ht="18.75">
      <c r="D200" s="9"/>
    </row>
  </sheetData>
  <sheetProtection/>
  <mergeCells count="13">
    <mergeCell ref="C1:E1"/>
    <mergeCell ref="C2:E2"/>
    <mergeCell ref="C3:E3"/>
    <mergeCell ref="C4:E4"/>
    <mergeCell ref="C5:E5"/>
    <mergeCell ref="C6:E6"/>
    <mergeCell ref="C7:E7"/>
    <mergeCell ref="C8:E8"/>
    <mergeCell ref="C13:E13"/>
    <mergeCell ref="A195:B195"/>
    <mergeCell ref="A13:A14"/>
    <mergeCell ref="B13:B14"/>
    <mergeCell ref="A12:E12"/>
  </mergeCells>
  <printOptions/>
  <pageMargins left="1.062992125984252" right="0.8661417322834646" top="0.7874015748031497" bottom="0.7874015748031497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2020-10-22T12:43:00Z</cp:lastPrinted>
  <dcterms:created xsi:type="dcterms:W3CDTF">2009-08-21T08:27:43Z</dcterms:created>
  <dcterms:modified xsi:type="dcterms:W3CDTF">2020-12-25T08:58:23Z</dcterms:modified>
  <cp:category/>
  <cp:version/>
  <cp:contentType/>
  <cp:contentStatus/>
</cp:coreProperties>
</file>