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<sst xmlns="http://schemas.openxmlformats.org/spreadsheetml/2006/main" count="381" uniqueCount="330">
  <si>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</si>
  <si>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</si>
  <si>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</si>
  <si>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</si>
  <si>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</si>
  <si>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</si>
  <si>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</si>
  <si>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</si>
  <si>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</si>
  <si>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</si>
  <si>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</si>
  <si>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</si>
  <si>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</si>
  <si>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</si>
  <si>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</si>
  <si>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</si>
  <si>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</si>
  <si>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</si>
  <si>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</si>
  <si>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</si>
  <si>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</si>
  <si>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</si>
  <si>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</si>
  <si>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</si>
  <si>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</si>
  <si>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</si>
  <si>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</si>
  <si>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</si>
  <si>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</si>
  <si>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</si>
  <si>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</si>
  <si>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</si>
  <si>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</si>
  <si>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</si>
  <si>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</si>
  <si>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</si>
  <si>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</si>
  <si>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</si>
  <si>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</si>
  <si>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</si>
  <si>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</si>
  <si>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</si>
  <si>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</si>
  <si>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</si>
  <si>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</si>
  <si>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</si>
  <si>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</si>
  <si>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</si>
  <si>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</si>
  <si>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</si>
  <si>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</si>
  <si>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</si>
  <si>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</si>
  <si>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</si>
  <si>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</si>
  <si>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</si>
  <si>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</si>
  <si>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</si>
  <si>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</si>
  <si>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</si>
  <si>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</si>
  <si>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</si>
  <si>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</si>
  <si>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</si>
  <si>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</si>
  <si>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</si>
  <si>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</si>
  <si>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</si>
  <si>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</si>
  <si>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</si>
  <si>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</si>
  <si>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</si>
  <si>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</si>
  <si>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</si>
  <si>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</si>
  <si>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</si>
  <si>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</si>
  <si>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</si>
  <si>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</si>
  <si>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</si>
  <si>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</si>
  <si>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</si>
  <si>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</si>
  <si>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</si>
  <si>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</si>
  <si>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</si>
  <si>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</si>
  <si>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</si>
  <si>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</si>
  <si>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</si>
  <si>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</si>
  <si>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</si>
  <si>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</si>
  <si>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</si>
  <si>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</si>
  <si>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</si>
  <si>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</si>
  <si>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</si>
  <si>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</si>
  <si>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</si>
  <si>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</si>
  <si>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</si>
  <si>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</si>
  <si>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</si>
  <si>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</si>
  <si>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</si>
  <si>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</si>
  <si>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</si>
  <si>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</si>
  <si>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</si>
  <si>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</si>
  <si>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</si>
  <si>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</si>
  <si>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</si>
  <si>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</si>
  <si>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</si>
  <si>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</si>
  <si>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</si>
  <si>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</si>
  <si>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</si>
  <si>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</si>
  <si>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</si>
  <si>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</si>
  <si>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</si>
  <si>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</si>
  <si>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</si>
  <si>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</si>
  <si>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</si>
  <si>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</si>
  <si>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</si>
  <si>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</si>
  <si>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</si>
  <si>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</si>
  <si>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</si>
  <si>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</si>
  <si>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</si>
  <si>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</si>
  <si>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</si>
  <si>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</si>
  <si>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</si>
  <si>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</si>
  <si>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</si>
  <si>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</si>
  <si>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</si>
  <si>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</si>
  <si>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</si>
  <si>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</si>
  <si>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</si>
  <si>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</si>
  <si>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</si>
  <si>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</si>
  <si>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</si>
  <si>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</si>
  <si>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</si>
  <si>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</si>
  <si>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</si>
  <si>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</si>
  <si>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</si>
  <si>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</si>
  <si>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</si>
  <si>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</si>
  <si>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</si>
  <si>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</si>
  <si>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</si>
  <si>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</si>
  <si>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</si>
  <si>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</si>
  <si>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</si>
  <si>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</si>
  <si>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</si>
  <si>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</si>
  <si>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</si>
  <si>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</si>
  <si>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</si>
  <si>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</si>
  <si>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</si>
  <si>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</si>
  <si>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</si>
  <si>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</si>
  <si>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</si>
  <si>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</si>
  <si>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</si>
  <si>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</si>
  <si>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</si>
  <si>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</si>
  <si>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</si>
  <si>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</si>
  <si>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</si>
  <si>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</si>
  <si>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</si>
  <si>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</si>
  <si>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</si>
  <si>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</si>
  <si>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</si>
  <si>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</si>
  <si>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</si>
  <si>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</si>
  <si>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</si>
  <si>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</si>
  <si>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</si>
  <si>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</si>
  <si>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</si>
  <si>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</si>
  <si>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</si>
  <si>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</si>
  <si>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</si>
  <si>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</si>
  <si>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</si>
  <si>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</si>
  <si>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</si>
  <si>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</si>
  <si>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</si>
  <si>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</si>
  <si>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</si>
  <si>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</si>
  <si>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</si>
  <si>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</si>
  <si>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</si>
  <si>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</si>
  <si>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</si>
  <si>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</si>
  <si>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</si>
  <si>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</si>
  <si>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</si>
  <si>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</si>
  <si>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</si>
  <si>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</si>
  <si>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</si>
  <si>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</si>
  <si>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</si>
  <si>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</si>
  <si>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</si>
  <si>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</si>
  <si>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</si>
  <si>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</si>
  <si>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</si>
  <si>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</si>
  <si>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</si>
  <si>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</si>
  <si>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</si>
  <si>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</si>
  <si>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</si>
  <si>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</si>
  <si>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</si>
  <si>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</si>
  <si>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</si>
  <si>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</si>
  <si>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</si>
  <si>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</si>
  <si>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</si>
  <si>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</si>
  <si>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</si>
  <si>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</si>
  <si>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</si>
  <si>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</si>
  <si>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</si>
  <si>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</si>
  <si>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</si>
  <si>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</si>
  <si>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</si>
  <si>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</si>
  <si>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</si>
  <si>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</si>
  <si>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</si>
  <si>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</si>
  <si>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</si>
  <si>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</si>
  <si>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</si>
  <si>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</si>
  <si>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</si>
  <si>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</si>
  <si>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</si>
  <si>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</si>
  <si>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</si>
  <si>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</si>
  <si>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</si>
  <si>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</si>
  <si>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</si>
  <si>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</si>
  <si>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</si>
  <si>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</si>
  <si>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</si>
  <si>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</si>
  <si>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</si>
  <si>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</si>
  <si>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</si>
  <si>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</si>
  <si>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</si>
  <si>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</si>
  <si>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</si>
  <si>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</si>
  <si>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</si>
  <si>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</si>
  <si>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</si>
  <si>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</si>
  <si>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</si>
  <si>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</si>
  <si>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</si>
  <si>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</si>
  <si>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</si>
  <si>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</si>
  <si>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</si>
  <si>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</si>
  <si>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r>
      <t xml:space="preserve">Прочие субсидии </t>
    </r>
    <r>
      <rPr>
        <sz val="14"/>
        <rFont val="Times New Roman"/>
        <family val="1"/>
      </rPr>
      <t xml:space="preserve">  </t>
    </r>
  </si>
  <si>
    <r>
      <t xml:space="preserve">Прочие субсидии бюджетам муниципальных районов </t>
    </r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</si>
  <si>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</si>
  <si>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</si>
  <si>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</si>
  <si>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>"</t>
  </si>
  <si>
    <r>
      <t xml:space="preserve">Субсидии бюджетам бюджетной системы Российской Федерации (межбюджетные субсидии) </t>
    </r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</si>
  <si>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</si>
  <si>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</si>
  <si>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</si>
  <si>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БЕЗВОЗМЕЗДНЫЕ ПОСТУПЛЕНИЯ ОТ ДРУГИХ БЮДЖЕТОВ БЮДЖЕТНОЙ СИСТЕМЫ РОССИЙСКОЙ ФЕДЕРАЦИИ </t>
  </si>
  <si>
    <r>
      <t xml:space="preserve">БЕЗВОЗМЕЗДНЫЕ ПОСТУПЛЕНИЯ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</si>
  <si>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</si>
  <si>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</si>
  <si>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</si>
  <si>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</si>
  <si>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</si>
  <si>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</si>
  <si>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</si>
  <si>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</si>
  <si>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</si>
  <si>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</si>
  <si>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</si>
  <si>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</si>
  <si>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</si>
  <si>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</si>
  <si>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t>от 20.07.2018 № 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</si>
</sst>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278</v>
      </c>
      <c r="D1" s="49"/>
      <c r="E1" s="49"/>
    </row>
    <row r="2" spans="3:5" ht="18.75">
      <c r="C2" s="49" t="s">
        <v>67</v>
      </c>
      <c r="D2" s="49"/>
      <c r="E2" s="49"/>
    </row>
    <row r="3" spans="3:5" ht="18.75">
      <c r="C3" s="49" t="s">
        <v>68</v>
      </c>
      <c r="D3" s="49"/>
      <c r="E3" s="49"/>
    </row>
    <row r="4" spans="3:5" ht="18.75">
      <c r="C4" s="49" t="s">
        <v>279</v>
      </c>
      <c r="D4" s="49"/>
      <c r="E4" s="49"/>
    </row>
    <row r="5" spans="3:5" ht="18.75">
      <c r="C5" s="49" t="s">
        <v>280</v>
      </c>
      <c r="D5" s="49"/>
      <c r="E5" s="49"/>
    </row>
    <row r="6" spans="3:5" ht="18.75">
      <c r="C6" s="49" t="s">
        <v>68</v>
      </c>
      <c r="D6" s="49"/>
      <c r="E6" s="49"/>
    </row>
    <row r="7" spans="3:5" ht="18.75">
      <c r="C7" s="49" t="s">
        <v>281</v>
      </c>
      <c r="D7" s="49"/>
      <c r="E7" s="49"/>
    </row>
    <row r="8" spans="3:5" ht="18.75">
      <c r="C8" s="49" t="s">
        <v>282</v>
      </c>
      <c r="D8" s="49"/>
      <c r="E8" s="49"/>
    </row>
    <row r="9" spans="3:5" ht="18.75">
      <c r="C9" s="49" t="s">
        <v>283</v>
      </c>
      <c r="D9" s="49"/>
      <c r="E9" s="49"/>
    </row>
    <row r="10" spans="3:5" ht="18.75">
      <c r="C10" s="49" t="s">
        <v>284</v>
      </c>
      <c r="D10" s="49"/>
      <c r="E10" s="49"/>
    </row>
    <row r="11" spans="3:5" ht="18.75">
      <c r="C11" s="55" t="s">
        <v>329</v>
      </c>
      <c r="D11" s="55"/>
      <c r="E11" s="55"/>
    </row>
    <row r="12" spans="3:5" ht="18.75">
      <c r="C12" s="49"/>
      <c r="D12" s="49"/>
      <c r="E12" s="49"/>
    </row>
    <row r="13" spans="3:5" ht="18.75">
      <c r="C13" s="58" t="s">
        <v>285</v>
      </c>
      <c r="D13" s="58"/>
      <c r="E13" s="58"/>
    </row>
    <row r="14" spans="3:5" ht="18.75">
      <c r="C14" s="58" t="s">
        <v>67</v>
      </c>
      <c r="D14" s="58"/>
      <c r="E14" s="58"/>
    </row>
    <row r="15" spans="3:5" ht="18.75">
      <c r="C15" s="58" t="s">
        <v>68</v>
      </c>
      <c r="D15" s="58"/>
      <c r="E15" s="58"/>
    </row>
    <row r="16" spans="3:5" ht="18.75">
      <c r="C16" s="58" t="s">
        <v>69</v>
      </c>
      <c r="D16" s="58"/>
      <c r="E16" s="58"/>
    </row>
    <row r="17" spans="3:5" ht="18.75">
      <c r="C17" s="58" t="s">
        <v>68</v>
      </c>
      <c r="D17" s="58"/>
      <c r="E17" s="58"/>
    </row>
    <row r="18" spans="3:5" ht="18.75">
      <c r="C18" s="58" t="s">
        <v>240</v>
      </c>
      <c r="D18" s="58"/>
      <c r="E18" s="58"/>
    </row>
    <row r="19" spans="3:5" ht="18.75">
      <c r="C19" s="49" t="s">
        <v>241</v>
      </c>
      <c r="D19" s="49"/>
      <c r="E19" s="49"/>
    </row>
    <row r="20" spans="3:5" ht="18.75">
      <c r="C20" s="55" t="s">
        <v>251</v>
      </c>
      <c r="D20" s="55"/>
      <c r="E20" s="55"/>
    </row>
    <row r="21" ht="18.75">
      <c r="C21" s="5"/>
    </row>
    <row r="22" ht="18.75">
      <c r="E22" s="5" t="s">
        <v>70</v>
      </c>
    </row>
    <row r="24" spans="1:5" ht="40.5" customHeight="1">
      <c r="A24" s="56" t="s">
        <v>249</v>
      </c>
      <c r="B24" s="56"/>
      <c r="C24" s="56"/>
      <c r="D24" s="56"/>
      <c r="E24" s="56"/>
    </row>
    <row r="25" spans="1:5" ht="22.5" customHeight="1">
      <c r="A25" s="57"/>
      <c r="B25" s="57"/>
      <c r="C25" s="57"/>
      <c r="D25" s="57"/>
      <c r="E25" s="57"/>
    </row>
    <row r="26" spans="1:5" ht="42.75" customHeight="1">
      <c r="A26" s="52" t="s">
        <v>65</v>
      </c>
      <c r="B26" s="54" t="s">
        <v>66</v>
      </c>
      <c r="C26" s="54" t="s">
        <v>94</v>
      </c>
      <c r="D26" s="54"/>
      <c r="E26" s="54"/>
    </row>
    <row r="27" spans="1:5" ht="18.75">
      <c r="A27" s="53"/>
      <c r="B27" s="54"/>
      <c r="C27" s="24" t="s">
        <v>168</v>
      </c>
      <c r="D27" s="23" t="s">
        <v>169</v>
      </c>
      <c r="E27" s="23" t="s">
        <v>242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210</v>
      </c>
      <c r="C29" s="12">
        <f>C30+C40+C50+C61++C69+C85+C95+C106+C117+C144</f>
        <v>63469092.089999996</v>
      </c>
      <c r="D29" s="12">
        <f>D30+D40+D50+D61++D69+D85+D95+D106+D117+D144</f>
        <v>62785100</v>
      </c>
      <c r="E29" s="12">
        <f>E30+E40+E50+E61++E69+E85+E95+E106+E117+E144</f>
        <v>62785100</v>
      </c>
    </row>
    <row r="30" spans="1:5" ht="18.75">
      <c r="A30" s="17" t="s">
        <v>11</v>
      </c>
      <c r="B30" s="18" t="s">
        <v>12</v>
      </c>
      <c r="C30" s="12">
        <f>C31</f>
        <v>47046334.98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47046334.98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100</v>
      </c>
      <c r="B32" s="10" t="s">
        <v>79</v>
      </c>
      <c r="C32" s="7">
        <f>C33</f>
        <v>46722534.98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79</v>
      </c>
      <c r="C33" s="7">
        <f>46442534.98+280000</f>
        <v>46722534.98</v>
      </c>
      <c r="D33" s="7">
        <v>45715128.97</v>
      </c>
      <c r="E33" s="7">
        <v>45681972.85</v>
      </c>
    </row>
    <row r="34" spans="1:5" ht="210" customHeight="1">
      <c r="A34" s="22" t="s">
        <v>101</v>
      </c>
      <c r="B34" s="26" t="s">
        <v>17</v>
      </c>
      <c r="C34" s="11">
        <f>C35</f>
        <v>159800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</f>
        <v>159800</v>
      </c>
      <c r="D35" s="11">
        <v>269595</v>
      </c>
      <c r="E35" s="11">
        <v>269595</v>
      </c>
    </row>
    <row r="36" spans="1:5" ht="94.5" customHeight="1">
      <c r="A36" s="22" t="s">
        <v>102</v>
      </c>
      <c r="B36" s="30" t="s">
        <v>73</v>
      </c>
      <c r="C36" s="8">
        <f>C37</f>
        <v>53000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73</v>
      </c>
      <c r="C37" s="8">
        <f>113000-60000</f>
        <v>53000</v>
      </c>
      <c r="D37" s="8">
        <v>113000</v>
      </c>
      <c r="E37" s="8">
        <v>113000</v>
      </c>
    </row>
    <row r="38" spans="1:5" ht="186.75" customHeight="1">
      <c r="A38" s="22" t="s">
        <v>103</v>
      </c>
      <c r="B38" s="26" t="s">
        <v>167</v>
      </c>
      <c r="C38" s="8">
        <f>C39</f>
        <v>111000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167</v>
      </c>
      <c r="C39" s="8">
        <f>231000-120000</f>
        <v>111000</v>
      </c>
      <c r="D39" s="8">
        <v>231000</v>
      </c>
      <c r="E39" s="8">
        <v>231000</v>
      </c>
    </row>
    <row r="40" spans="1:5" s="9" customFormat="1" ht="78" customHeight="1">
      <c r="A40" s="36" t="s">
        <v>71</v>
      </c>
      <c r="B40" s="37" t="s">
        <v>80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72</v>
      </c>
      <c r="B41" s="39" t="s">
        <v>81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106</v>
      </c>
      <c r="B42" s="26" t="s">
        <v>82</v>
      </c>
      <c r="C42" s="8">
        <f>C43</f>
        <v>1497000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138</v>
      </c>
      <c r="B43" s="26" t="s">
        <v>82</v>
      </c>
      <c r="C43" s="8">
        <f>1506750+20850-30600</f>
        <v>1497000</v>
      </c>
      <c r="D43" s="8">
        <v>1513380</v>
      </c>
      <c r="E43" s="8">
        <v>1514742</v>
      </c>
    </row>
    <row r="44" spans="1:5" ht="168" customHeight="1">
      <c r="A44" s="38" t="s">
        <v>105</v>
      </c>
      <c r="B44" s="26" t="s">
        <v>83</v>
      </c>
      <c r="C44" s="8">
        <f>C45</f>
        <v>11081</v>
      </c>
      <c r="D44" s="8">
        <f>D45</f>
        <v>18161</v>
      </c>
      <c r="E44" s="8">
        <f>E45</f>
        <v>18177</v>
      </c>
    </row>
    <row r="45" spans="1:5" ht="168" customHeight="1">
      <c r="A45" s="38" t="s">
        <v>139</v>
      </c>
      <c r="B45" s="26" t="s">
        <v>83</v>
      </c>
      <c r="C45" s="8">
        <f>18081-7000</f>
        <v>11081</v>
      </c>
      <c r="D45" s="8">
        <v>18161</v>
      </c>
      <c r="E45" s="8">
        <v>18177</v>
      </c>
    </row>
    <row r="46" spans="1:5" ht="150">
      <c r="A46" s="38" t="s">
        <v>104</v>
      </c>
      <c r="B46" s="26" t="s">
        <v>84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140</v>
      </c>
      <c r="B47" s="26" t="s">
        <v>84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286</v>
      </c>
      <c r="B48" s="26" t="s">
        <v>288</v>
      </c>
      <c r="C48" s="8">
        <f>C49</f>
        <v>-119850</v>
      </c>
      <c r="D48" s="8">
        <f>D49</f>
        <v>0</v>
      </c>
      <c r="E48" s="8">
        <f>E49</f>
        <v>0</v>
      </c>
    </row>
    <row r="49" spans="1:5" ht="164.25" customHeight="1">
      <c r="A49" s="38" t="s">
        <v>287</v>
      </c>
      <c r="B49" s="26" t="s">
        <v>288</v>
      </c>
      <c r="C49" s="8">
        <f>-20850-99000</f>
        <v>-119850</v>
      </c>
      <c r="D49" s="8">
        <v>0</v>
      </c>
      <c r="E49" s="8">
        <v>0</v>
      </c>
    </row>
    <row r="50" spans="1:5" ht="37.5">
      <c r="A50" s="31" t="s">
        <v>20</v>
      </c>
      <c r="B50" s="32" t="s">
        <v>170</v>
      </c>
      <c r="C50" s="35">
        <f>C51+C54+C57</f>
        <v>6959150</v>
      </c>
      <c r="D50" s="35">
        <f>D51+D54+D57</f>
        <v>6992000</v>
      </c>
      <c r="E50" s="35">
        <f>E51+E54+E57</f>
        <v>7005000</v>
      </c>
    </row>
    <row r="51" spans="1:5" ht="37.5">
      <c r="A51" s="22" t="s">
        <v>74</v>
      </c>
      <c r="B51" s="30" t="s">
        <v>171</v>
      </c>
      <c r="C51" s="40">
        <f aca="true" t="shared" si="0" ref="C51:E52">C52</f>
        <v>6869150</v>
      </c>
      <c r="D51" s="40">
        <f t="shared" si="0"/>
        <v>6890000</v>
      </c>
      <c r="E51" s="40">
        <f t="shared" si="0"/>
        <v>6890000</v>
      </c>
    </row>
    <row r="52" spans="1:5" ht="37.5">
      <c r="A52" s="22" t="s">
        <v>108</v>
      </c>
      <c r="B52" s="30" t="s">
        <v>172</v>
      </c>
      <c r="C52" s="40">
        <f t="shared" si="0"/>
        <v>6869150</v>
      </c>
      <c r="D52" s="40">
        <f t="shared" si="0"/>
        <v>6890000</v>
      </c>
      <c r="E52" s="40">
        <f t="shared" si="0"/>
        <v>6890000</v>
      </c>
    </row>
    <row r="53" spans="1:5" ht="37.5">
      <c r="A53" s="22" t="s">
        <v>21</v>
      </c>
      <c r="B53" s="30" t="s">
        <v>173</v>
      </c>
      <c r="C53" s="40">
        <f>6890000-20850</f>
        <v>6869150</v>
      </c>
      <c r="D53" s="40">
        <v>6890000</v>
      </c>
      <c r="E53" s="40">
        <v>6890000</v>
      </c>
    </row>
    <row r="54" spans="1:5" ht="24" customHeight="1">
      <c r="A54" s="22" t="s">
        <v>75</v>
      </c>
      <c r="B54" s="30" t="s">
        <v>23</v>
      </c>
      <c r="C54" s="40">
        <f aca="true" t="shared" si="1" ref="C54:E55">C55</f>
        <v>10000</v>
      </c>
      <c r="D54" s="40">
        <f t="shared" si="1"/>
        <v>12000</v>
      </c>
      <c r="E54" s="40">
        <f t="shared" si="1"/>
        <v>15000</v>
      </c>
    </row>
    <row r="55" spans="1:5" ht="24" customHeight="1">
      <c r="A55" s="22" t="s">
        <v>119</v>
      </c>
      <c r="B55" s="30" t="s">
        <v>23</v>
      </c>
      <c r="C55" s="40">
        <f t="shared" si="1"/>
        <v>10000</v>
      </c>
      <c r="D55" s="40">
        <f t="shared" si="1"/>
        <v>12000</v>
      </c>
      <c r="E55" s="40">
        <f t="shared" si="1"/>
        <v>15000</v>
      </c>
    </row>
    <row r="56" spans="1:5" ht="24" customHeight="1">
      <c r="A56" s="22" t="s">
        <v>22</v>
      </c>
      <c r="B56" s="30" t="s">
        <v>23</v>
      </c>
      <c r="C56" s="40">
        <v>10000</v>
      </c>
      <c r="D56" s="40">
        <v>12000</v>
      </c>
      <c r="E56" s="40">
        <v>15000</v>
      </c>
    </row>
    <row r="57" spans="1:5" ht="64.5" customHeight="1">
      <c r="A57" s="22" t="s">
        <v>143</v>
      </c>
      <c r="B57" s="39" t="s">
        <v>144</v>
      </c>
      <c r="C57" s="40">
        <f aca="true" t="shared" si="2" ref="C57:E58">C58</f>
        <v>80000</v>
      </c>
      <c r="D57" s="40">
        <f t="shared" si="2"/>
        <v>90000</v>
      </c>
      <c r="E57" s="40">
        <f t="shared" si="2"/>
        <v>100000</v>
      </c>
    </row>
    <row r="58" spans="1:5" ht="82.5" customHeight="1">
      <c r="A58" s="22" t="s">
        <v>165</v>
      </c>
      <c r="B58" s="39" t="s">
        <v>174</v>
      </c>
      <c r="C58" s="40">
        <f t="shared" si="2"/>
        <v>80000</v>
      </c>
      <c r="D58" s="40">
        <f t="shared" si="2"/>
        <v>90000</v>
      </c>
      <c r="E58" s="40">
        <f t="shared" si="2"/>
        <v>100000</v>
      </c>
    </row>
    <row r="59" spans="1:5" ht="81" customHeight="1">
      <c r="A59" s="22" t="s">
        <v>166</v>
      </c>
      <c r="B59" s="39" t="s">
        <v>175</v>
      </c>
      <c r="C59" s="40">
        <v>80000</v>
      </c>
      <c r="D59" s="40">
        <v>90000</v>
      </c>
      <c r="E59" s="40">
        <v>100000</v>
      </c>
    </row>
    <row r="60" spans="1:5" ht="24" customHeight="1" hidden="1">
      <c r="A60" s="31" t="s">
        <v>145</v>
      </c>
      <c r="B60" s="32" t="s">
        <v>146</v>
      </c>
      <c r="C60" s="35">
        <v>0</v>
      </c>
      <c r="D60" s="35">
        <v>0</v>
      </c>
      <c r="E60" s="35">
        <v>0</v>
      </c>
    </row>
    <row r="61" spans="1:5" ht="24.75" customHeight="1">
      <c r="A61" s="31" t="s">
        <v>24</v>
      </c>
      <c r="B61" s="32" t="s">
        <v>176</v>
      </c>
      <c r="C61" s="35">
        <f>C64+C67</f>
        <v>1110000</v>
      </c>
      <c r="D61" s="35">
        <f>D64+D67</f>
        <v>1110000</v>
      </c>
      <c r="E61" s="35">
        <f>E64+E67</f>
        <v>1110000</v>
      </c>
    </row>
    <row r="62" spans="1:5" ht="63.75" customHeight="1">
      <c r="A62" s="22" t="s">
        <v>107</v>
      </c>
      <c r="B62" s="30" t="s">
        <v>177</v>
      </c>
      <c r="C62" s="11">
        <f aca="true" t="shared" si="3" ref="C62:E63">C63</f>
        <v>1100000</v>
      </c>
      <c r="D62" s="11">
        <f t="shared" si="3"/>
        <v>1100000</v>
      </c>
      <c r="E62" s="11">
        <f t="shared" si="3"/>
        <v>1100000</v>
      </c>
    </row>
    <row r="63" spans="1:5" ht="102.75" customHeight="1">
      <c r="A63" s="22" t="s">
        <v>109</v>
      </c>
      <c r="B63" s="26" t="s">
        <v>178</v>
      </c>
      <c r="C63" s="11">
        <f t="shared" si="3"/>
        <v>1100000</v>
      </c>
      <c r="D63" s="11">
        <f t="shared" si="3"/>
        <v>1100000</v>
      </c>
      <c r="E63" s="11">
        <f t="shared" si="3"/>
        <v>1100000</v>
      </c>
    </row>
    <row r="64" spans="1:5" ht="105" customHeight="1">
      <c r="A64" s="22" t="s">
        <v>25</v>
      </c>
      <c r="B64" s="26" t="s">
        <v>179</v>
      </c>
      <c r="C64" s="11">
        <v>1100000</v>
      </c>
      <c r="D64" s="11">
        <v>1100000</v>
      </c>
      <c r="E64" s="11">
        <v>1100000</v>
      </c>
    </row>
    <row r="65" spans="1:5" ht="75">
      <c r="A65" s="22" t="s">
        <v>26</v>
      </c>
      <c r="B65" s="30" t="s">
        <v>85</v>
      </c>
      <c r="C65" s="8">
        <f aca="true" t="shared" si="4" ref="C65:E66">C66</f>
        <v>10000</v>
      </c>
      <c r="D65" s="8">
        <f t="shared" si="4"/>
        <v>10000</v>
      </c>
      <c r="E65" s="8">
        <f t="shared" si="4"/>
        <v>10000</v>
      </c>
    </row>
    <row r="66" spans="1:5" ht="56.25">
      <c r="A66" s="22" t="s">
        <v>110</v>
      </c>
      <c r="B66" s="26" t="s">
        <v>124</v>
      </c>
      <c r="C66" s="8">
        <f t="shared" si="4"/>
        <v>10000</v>
      </c>
      <c r="D66" s="8">
        <f t="shared" si="4"/>
        <v>10000</v>
      </c>
      <c r="E66" s="8">
        <f t="shared" si="4"/>
        <v>10000</v>
      </c>
    </row>
    <row r="67" spans="1:5" ht="56.25" customHeight="1">
      <c r="A67" s="22" t="s">
        <v>141</v>
      </c>
      <c r="B67" s="26" t="s">
        <v>124</v>
      </c>
      <c r="C67" s="8">
        <v>10000</v>
      </c>
      <c r="D67" s="41">
        <v>10000</v>
      </c>
      <c r="E67" s="41">
        <v>10000</v>
      </c>
    </row>
    <row r="68" spans="1:5" ht="99.75" customHeight="1" hidden="1">
      <c r="A68" s="31" t="s">
        <v>147</v>
      </c>
      <c r="B68" s="33" t="s">
        <v>148</v>
      </c>
      <c r="C68" s="21">
        <v>0</v>
      </c>
      <c r="D68" s="21">
        <v>0</v>
      </c>
      <c r="E68" s="21">
        <v>0</v>
      </c>
    </row>
    <row r="69" spans="1:8" ht="96.75" customHeight="1">
      <c r="A69" s="31" t="s">
        <v>27</v>
      </c>
      <c r="B69" s="32" t="s">
        <v>180</v>
      </c>
      <c r="C69" s="35">
        <f>C73+C70</f>
        <v>1151482.55</v>
      </c>
      <c r="D69" s="35">
        <f>D73+D70</f>
        <v>1129103.88</v>
      </c>
      <c r="E69" s="35">
        <f>E73+E70</f>
        <v>1117000</v>
      </c>
      <c r="F69" s="27"/>
      <c r="G69" s="27"/>
      <c r="H69" s="27"/>
    </row>
    <row r="70" spans="1:8" ht="69.75" customHeight="1">
      <c r="A70" s="22" t="s">
        <v>211</v>
      </c>
      <c r="B70" s="30" t="s">
        <v>213</v>
      </c>
      <c r="C70" s="40">
        <f aca="true" t="shared" si="5" ref="C70:E71">C71</f>
        <v>34482.55</v>
      </c>
      <c r="D70" s="40">
        <f t="shared" si="5"/>
        <v>12103.88</v>
      </c>
      <c r="E70" s="40">
        <f t="shared" si="5"/>
        <v>0</v>
      </c>
      <c r="F70" s="27"/>
      <c r="G70" s="27"/>
      <c r="H70" s="27"/>
    </row>
    <row r="71" spans="1:8" ht="87.75" customHeight="1">
      <c r="A71" s="22" t="s">
        <v>212</v>
      </c>
      <c r="B71" s="30" t="s">
        <v>214</v>
      </c>
      <c r="C71" s="40">
        <f t="shared" si="5"/>
        <v>34482.55</v>
      </c>
      <c r="D71" s="40">
        <f t="shared" si="5"/>
        <v>12103.88</v>
      </c>
      <c r="E71" s="40">
        <f t="shared" si="5"/>
        <v>0</v>
      </c>
      <c r="F71" s="27"/>
      <c r="G71" s="27"/>
      <c r="H71" s="27"/>
    </row>
    <row r="72" spans="1:8" ht="84.75" customHeight="1">
      <c r="A72" s="22" t="s">
        <v>215</v>
      </c>
      <c r="B72" s="30" t="s">
        <v>214</v>
      </c>
      <c r="C72" s="40">
        <v>34482.55</v>
      </c>
      <c r="D72" s="40">
        <v>12103.88</v>
      </c>
      <c r="E72" s="40">
        <v>0</v>
      </c>
      <c r="F72" s="27"/>
      <c r="G72" s="27"/>
      <c r="H72" s="27"/>
    </row>
    <row r="73" spans="1:5" ht="177.75" customHeight="1">
      <c r="A73" s="22" t="s">
        <v>28</v>
      </c>
      <c r="B73" s="26" t="s">
        <v>248</v>
      </c>
      <c r="C73" s="11">
        <f>C74+C79+C82</f>
        <v>1117000</v>
      </c>
      <c r="D73" s="11">
        <f>D74+D79+D82</f>
        <v>1117000</v>
      </c>
      <c r="E73" s="11">
        <f>E74+E79+E82</f>
        <v>1117000</v>
      </c>
    </row>
    <row r="74" spans="1:5" ht="142.5" customHeight="1">
      <c r="A74" s="22" t="s">
        <v>56</v>
      </c>
      <c r="B74" s="26" t="s">
        <v>181</v>
      </c>
      <c r="C74" s="8">
        <f>C77+C75</f>
        <v>1050000</v>
      </c>
      <c r="D74" s="8">
        <f>D77+D75</f>
        <v>1050000</v>
      </c>
      <c r="E74" s="8">
        <f>E77+E75</f>
        <v>1050000</v>
      </c>
    </row>
    <row r="75" spans="1:5" ht="198.75" customHeight="1">
      <c r="A75" s="22" t="s">
        <v>216</v>
      </c>
      <c r="B75" s="26" t="s">
        <v>218</v>
      </c>
      <c r="C75" s="8">
        <f>C76</f>
        <v>150000</v>
      </c>
      <c r="D75" s="8">
        <f>D76</f>
        <v>150000</v>
      </c>
      <c r="E75" s="8">
        <f>E76</f>
        <v>150000</v>
      </c>
    </row>
    <row r="76" spans="1:5" ht="201.75" customHeight="1">
      <c r="A76" s="22" t="s">
        <v>217</v>
      </c>
      <c r="B76" s="26" t="s">
        <v>218</v>
      </c>
      <c r="C76" s="8">
        <v>150000</v>
      </c>
      <c r="D76" s="8">
        <v>150000</v>
      </c>
      <c r="E76" s="8">
        <v>150000</v>
      </c>
    </row>
    <row r="77" spans="1:5" ht="160.5" customHeight="1">
      <c r="A77" s="22" t="s">
        <v>132</v>
      </c>
      <c r="B77" s="42" t="s">
        <v>182</v>
      </c>
      <c r="C77" s="8">
        <f>C78</f>
        <v>900000</v>
      </c>
      <c r="D77" s="8">
        <f>D78</f>
        <v>900000</v>
      </c>
      <c r="E77" s="8">
        <f>E78</f>
        <v>900000</v>
      </c>
    </row>
    <row r="78" spans="1:5" ht="161.25" customHeight="1">
      <c r="A78" s="22" t="s">
        <v>133</v>
      </c>
      <c r="B78" s="42" t="s">
        <v>182</v>
      </c>
      <c r="C78" s="8">
        <v>900000</v>
      </c>
      <c r="D78" s="8">
        <v>900000</v>
      </c>
      <c r="E78" s="8">
        <v>900000</v>
      </c>
    </row>
    <row r="79" spans="1:5" ht="151.5" customHeight="1">
      <c r="A79" s="22" t="s">
        <v>93</v>
      </c>
      <c r="B79" s="26" t="s">
        <v>87</v>
      </c>
      <c r="C79" s="8">
        <f>C80</f>
        <v>50000</v>
      </c>
      <c r="D79" s="8">
        <f>D80</f>
        <v>50000</v>
      </c>
      <c r="E79" s="8">
        <f>E80</f>
        <v>50000</v>
      </c>
    </row>
    <row r="80" spans="1:5" ht="151.5" customHeight="1">
      <c r="A80" s="22" t="s">
        <v>111</v>
      </c>
      <c r="B80" s="26" t="s">
        <v>88</v>
      </c>
      <c r="C80" s="8">
        <f>C81</f>
        <v>50000</v>
      </c>
      <c r="D80" s="8">
        <f>D81</f>
        <v>50000</v>
      </c>
      <c r="E80" s="8">
        <v>50000</v>
      </c>
    </row>
    <row r="81" spans="1:5" ht="151.5" customHeight="1">
      <c r="A81" s="22" t="s">
        <v>86</v>
      </c>
      <c r="B81" s="26" t="s">
        <v>88</v>
      </c>
      <c r="C81" s="8">
        <v>50000</v>
      </c>
      <c r="D81" s="8">
        <v>50000</v>
      </c>
      <c r="E81" s="8">
        <v>50000</v>
      </c>
    </row>
    <row r="82" spans="1:5" ht="156" customHeight="1">
      <c r="A82" s="22" t="s">
        <v>57</v>
      </c>
      <c r="B82" s="26" t="s">
        <v>183</v>
      </c>
      <c r="C82" s="34">
        <f aca="true" t="shared" si="6" ref="C82:E83">C83</f>
        <v>17000</v>
      </c>
      <c r="D82" s="34">
        <f t="shared" si="6"/>
        <v>17000</v>
      </c>
      <c r="E82" s="34">
        <f t="shared" si="6"/>
        <v>17000</v>
      </c>
    </row>
    <row r="83" spans="1:5" ht="131.25">
      <c r="A83" s="22" t="s">
        <v>112</v>
      </c>
      <c r="B83" s="26" t="s">
        <v>184</v>
      </c>
      <c r="C83" s="34">
        <f t="shared" si="6"/>
        <v>17000</v>
      </c>
      <c r="D83" s="34">
        <f t="shared" si="6"/>
        <v>17000</v>
      </c>
      <c r="E83" s="34">
        <f t="shared" si="6"/>
        <v>17000</v>
      </c>
    </row>
    <row r="84" spans="1:5" ht="139.5" customHeight="1">
      <c r="A84" s="22" t="s">
        <v>29</v>
      </c>
      <c r="B84" s="26" t="s">
        <v>185</v>
      </c>
      <c r="C84" s="34">
        <v>17000</v>
      </c>
      <c r="D84" s="34">
        <v>17000</v>
      </c>
      <c r="E84" s="34">
        <v>17000</v>
      </c>
    </row>
    <row r="85" spans="1:5" ht="39" customHeight="1">
      <c r="A85" s="31" t="s">
        <v>30</v>
      </c>
      <c r="B85" s="32" t="s">
        <v>76</v>
      </c>
      <c r="C85" s="35">
        <f>C86</f>
        <v>539733.47</v>
      </c>
      <c r="D85" s="35">
        <f>D86</f>
        <v>566720.15</v>
      </c>
      <c r="E85" s="35">
        <f>E86</f>
        <v>595056.15</v>
      </c>
    </row>
    <row r="86" spans="1:5" ht="37.5">
      <c r="A86" s="22" t="s">
        <v>58</v>
      </c>
      <c r="B86" s="30" t="s">
        <v>59</v>
      </c>
      <c r="C86" s="40">
        <f>C87+C89+C91+C93</f>
        <v>539733.47</v>
      </c>
      <c r="D86" s="40">
        <f>D87+D89+D91+D93</f>
        <v>566720.15</v>
      </c>
      <c r="E86" s="40">
        <f>E87+E89+E91+E93</f>
        <v>595056.15</v>
      </c>
    </row>
    <row r="87" spans="1:5" ht="56.25">
      <c r="A87" s="22" t="s">
        <v>113</v>
      </c>
      <c r="B87" s="30" t="s">
        <v>32</v>
      </c>
      <c r="C87" s="40">
        <f>C88</f>
        <v>53067.67</v>
      </c>
      <c r="D87" s="40">
        <f>D88</f>
        <v>55721.05</v>
      </c>
      <c r="E87" s="40">
        <f>E88</f>
        <v>58507.1</v>
      </c>
    </row>
    <row r="88" spans="1:5" ht="56.25">
      <c r="A88" s="22" t="s">
        <v>31</v>
      </c>
      <c r="B88" s="30" t="s">
        <v>32</v>
      </c>
      <c r="C88" s="40">
        <v>53067.67</v>
      </c>
      <c r="D88" s="40">
        <v>55721.05</v>
      </c>
      <c r="E88" s="40">
        <v>58507.1</v>
      </c>
    </row>
    <row r="89" spans="1:5" ht="37.5">
      <c r="A89" s="22" t="s">
        <v>114</v>
      </c>
      <c r="B89" s="30" t="s">
        <v>60</v>
      </c>
      <c r="C89" s="11">
        <f>C90</f>
        <v>71791.1</v>
      </c>
      <c r="D89" s="11">
        <f>D90</f>
        <v>75380.66</v>
      </c>
      <c r="E89" s="11">
        <f>E90</f>
        <v>79149.69</v>
      </c>
    </row>
    <row r="90" spans="1:5" ht="37.5">
      <c r="A90" s="22" t="s">
        <v>33</v>
      </c>
      <c r="B90" s="30" t="s">
        <v>60</v>
      </c>
      <c r="C90" s="11">
        <v>71791.1</v>
      </c>
      <c r="D90" s="34">
        <v>75380.66</v>
      </c>
      <c r="E90" s="34">
        <v>79149.69</v>
      </c>
    </row>
    <row r="91" spans="1:5" ht="37.5">
      <c r="A91" s="22" t="s">
        <v>115</v>
      </c>
      <c r="B91" s="30" t="s">
        <v>35</v>
      </c>
      <c r="C91" s="11">
        <f>C92</f>
        <v>3068.9500000000116</v>
      </c>
      <c r="D91" s="11">
        <f>D92</f>
        <v>435618.44</v>
      </c>
      <c r="E91" s="11">
        <f>E92</f>
        <v>457399.36</v>
      </c>
    </row>
    <row r="92" spans="1:5" ht="37.5">
      <c r="A92" s="22" t="s">
        <v>34</v>
      </c>
      <c r="B92" s="30" t="s">
        <v>35</v>
      </c>
      <c r="C92" s="11">
        <f>414874.7-411805.75</f>
        <v>3068.9500000000116</v>
      </c>
      <c r="D92" s="34">
        <v>435618.44</v>
      </c>
      <c r="E92" s="34">
        <v>457399.36</v>
      </c>
    </row>
    <row r="93" spans="1:5" ht="46.5" customHeight="1">
      <c r="A93" s="22" t="s">
        <v>289</v>
      </c>
      <c r="B93" s="30" t="s">
        <v>291</v>
      </c>
      <c r="C93" s="11">
        <f>C94</f>
        <v>411805.75</v>
      </c>
      <c r="D93" s="11">
        <f>D94</f>
        <v>0</v>
      </c>
      <c r="E93" s="11">
        <f>E94</f>
        <v>0</v>
      </c>
    </row>
    <row r="94" spans="1:5" ht="44.25" customHeight="1">
      <c r="A94" s="22" t="s">
        <v>290</v>
      </c>
      <c r="B94" s="30" t="s">
        <v>291</v>
      </c>
      <c r="C94" s="11">
        <v>411805.75</v>
      </c>
      <c r="D94" s="34">
        <v>0</v>
      </c>
      <c r="E94" s="34">
        <v>0</v>
      </c>
    </row>
    <row r="95" spans="1:5" ht="75">
      <c r="A95" s="31" t="s">
        <v>36</v>
      </c>
      <c r="B95" s="33" t="s">
        <v>149</v>
      </c>
      <c r="C95" s="35">
        <f>C96+C101</f>
        <v>1449092.09</v>
      </c>
      <c r="D95" s="35">
        <f>D96+D101</f>
        <v>1447000</v>
      </c>
      <c r="E95" s="35">
        <f>E96+E101</f>
        <v>1447000</v>
      </c>
    </row>
    <row r="96" spans="1:5" ht="37.5">
      <c r="A96" s="22" t="s">
        <v>61</v>
      </c>
      <c r="B96" s="26" t="s">
        <v>125</v>
      </c>
      <c r="C96" s="40">
        <f aca="true" t="shared" si="7" ref="C96:E97">C97</f>
        <v>1422000</v>
      </c>
      <c r="D96" s="40">
        <f t="shared" si="7"/>
        <v>1413000</v>
      </c>
      <c r="E96" s="40">
        <f t="shared" si="7"/>
        <v>1413000</v>
      </c>
    </row>
    <row r="97" spans="1:5" ht="37.5">
      <c r="A97" s="22" t="s">
        <v>62</v>
      </c>
      <c r="B97" s="26" t="s">
        <v>126</v>
      </c>
      <c r="C97" s="40">
        <f t="shared" si="7"/>
        <v>1422000</v>
      </c>
      <c r="D97" s="40">
        <f t="shared" si="7"/>
        <v>1413000</v>
      </c>
      <c r="E97" s="40">
        <f t="shared" si="7"/>
        <v>1413000</v>
      </c>
    </row>
    <row r="98" spans="1:5" ht="59.25" customHeight="1">
      <c r="A98" s="22" t="s">
        <v>37</v>
      </c>
      <c r="B98" s="26" t="s">
        <v>38</v>
      </c>
      <c r="C98" s="40">
        <f>SUM(C99:C100)</f>
        <v>1422000</v>
      </c>
      <c r="D98" s="40">
        <f>SUM(D99:D100)</f>
        <v>1413000</v>
      </c>
      <c r="E98" s="40">
        <f>SUM(E99:E100)</f>
        <v>1413000</v>
      </c>
    </row>
    <row r="99" spans="1:5" ht="57.75" customHeight="1">
      <c r="A99" s="22" t="s">
        <v>39</v>
      </c>
      <c r="B99" s="26" t="s">
        <v>142</v>
      </c>
      <c r="C99" s="8">
        <f>13000+9000</f>
        <v>22000</v>
      </c>
      <c r="D99" s="34">
        <v>13000</v>
      </c>
      <c r="E99" s="34">
        <v>13000</v>
      </c>
    </row>
    <row r="100" spans="1:5" ht="56.25" customHeight="1">
      <c r="A100" s="22" t="s">
        <v>40</v>
      </c>
      <c r="B100" s="26" t="s">
        <v>41</v>
      </c>
      <c r="C100" s="8">
        <v>1400000</v>
      </c>
      <c r="D100" s="8">
        <v>1400000</v>
      </c>
      <c r="E100" s="8">
        <v>1400000</v>
      </c>
    </row>
    <row r="101" spans="1:5" ht="45" customHeight="1">
      <c r="A101" s="22" t="s">
        <v>120</v>
      </c>
      <c r="B101" s="30" t="s">
        <v>150</v>
      </c>
      <c r="C101" s="8">
        <f aca="true" t="shared" si="8" ref="C101:E102">C102</f>
        <v>27092.09</v>
      </c>
      <c r="D101" s="8">
        <f t="shared" si="8"/>
        <v>34000</v>
      </c>
      <c r="E101" s="8">
        <f t="shared" si="8"/>
        <v>34000</v>
      </c>
    </row>
    <row r="102" spans="1:5" ht="43.5" customHeight="1">
      <c r="A102" s="43" t="s">
        <v>121</v>
      </c>
      <c r="B102" s="30" t="s">
        <v>151</v>
      </c>
      <c r="C102" s="8">
        <f t="shared" si="8"/>
        <v>27092.09</v>
      </c>
      <c r="D102" s="8">
        <f t="shared" si="8"/>
        <v>34000</v>
      </c>
      <c r="E102" s="8">
        <f t="shared" si="8"/>
        <v>34000</v>
      </c>
    </row>
    <row r="103" spans="1:5" ht="53.25" customHeight="1">
      <c r="A103" s="43" t="s">
        <v>122</v>
      </c>
      <c r="B103" s="30" t="s">
        <v>152</v>
      </c>
      <c r="C103" s="8">
        <f>SUM(C104:C105)</f>
        <v>27092.09</v>
      </c>
      <c r="D103" s="8">
        <f>SUM(D104:D105)</f>
        <v>34000</v>
      </c>
      <c r="E103" s="8">
        <f>SUM(E104:E105)</f>
        <v>34000</v>
      </c>
    </row>
    <row r="104" spans="1:6" ht="52.5" customHeight="1">
      <c r="A104" s="43" t="s">
        <v>123</v>
      </c>
      <c r="B104" s="30" t="s">
        <v>153</v>
      </c>
      <c r="C104" s="8">
        <f>24000-6907.91</f>
        <v>17092.09</v>
      </c>
      <c r="D104" s="34">
        <v>24000</v>
      </c>
      <c r="E104" s="8">
        <v>24000</v>
      </c>
      <c r="F104" s="28"/>
    </row>
    <row r="105" spans="1:5" ht="46.5" customHeight="1">
      <c r="A105" s="43" t="s">
        <v>187</v>
      </c>
      <c r="B105" s="30" t="s">
        <v>153</v>
      </c>
      <c r="C105" s="8">
        <v>10000</v>
      </c>
      <c r="D105" s="8">
        <v>10000</v>
      </c>
      <c r="E105" s="8">
        <v>10000</v>
      </c>
    </row>
    <row r="106" spans="1:5" ht="67.5" customHeight="1">
      <c r="A106" s="31" t="s">
        <v>42</v>
      </c>
      <c r="B106" s="32" t="s">
        <v>236</v>
      </c>
      <c r="C106" s="35">
        <f>C107+C111</f>
        <v>350000</v>
      </c>
      <c r="D106" s="35">
        <f>D107+D111</f>
        <v>350000</v>
      </c>
      <c r="E106" s="35">
        <f>E107+E111</f>
        <v>350000</v>
      </c>
    </row>
    <row r="107" spans="1:5" ht="160.5" customHeight="1">
      <c r="A107" s="22" t="s">
        <v>43</v>
      </c>
      <c r="B107" s="26" t="s">
        <v>235</v>
      </c>
      <c r="C107" s="8">
        <f>C108</f>
        <v>200000</v>
      </c>
      <c r="D107" s="8">
        <f aca="true" t="shared" si="9" ref="D107:E109">D108</f>
        <v>200000</v>
      </c>
      <c r="E107" s="8">
        <f t="shared" si="9"/>
        <v>200000</v>
      </c>
    </row>
    <row r="108" spans="1:5" ht="201.75" customHeight="1">
      <c r="A108" s="22" t="s">
        <v>116</v>
      </c>
      <c r="B108" s="26" t="s">
        <v>234</v>
      </c>
      <c r="C108" s="8">
        <f>C109</f>
        <v>200000</v>
      </c>
      <c r="D108" s="8">
        <f t="shared" si="9"/>
        <v>200000</v>
      </c>
      <c r="E108" s="8">
        <f t="shared" si="9"/>
        <v>200000</v>
      </c>
    </row>
    <row r="109" spans="1:5" ht="196.5" customHeight="1">
      <c r="A109" s="22" t="s">
        <v>117</v>
      </c>
      <c r="B109" s="26" t="s">
        <v>233</v>
      </c>
      <c r="C109" s="8">
        <f>C110</f>
        <v>200000</v>
      </c>
      <c r="D109" s="8">
        <f t="shared" si="9"/>
        <v>200000</v>
      </c>
      <c r="E109" s="8">
        <f t="shared" si="9"/>
        <v>200000</v>
      </c>
    </row>
    <row r="110" spans="1:5" ht="195" customHeight="1">
      <c r="A110" s="22" t="s">
        <v>44</v>
      </c>
      <c r="B110" s="26" t="s">
        <v>237</v>
      </c>
      <c r="C110" s="8">
        <v>200000</v>
      </c>
      <c r="D110" s="8">
        <v>200000</v>
      </c>
      <c r="E110" s="8">
        <v>200000</v>
      </c>
    </row>
    <row r="111" spans="1:5" ht="88.5" customHeight="1">
      <c r="A111" s="22" t="s">
        <v>45</v>
      </c>
      <c r="B111" s="30" t="s">
        <v>232</v>
      </c>
      <c r="C111" s="11">
        <f>C112</f>
        <v>150000</v>
      </c>
      <c r="D111" s="11">
        <f>D112</f>
        <v>150000</v>
      </c>
      <c r="E111" s="11">
        <f>E112</f>
        <v>150000</v>
      </c>
    </row>
    <row r="112" spans="1:5" ht="84" customHeight="1">
      <c r="A112" s="22" t="s">
        <v>63</v>
      </c>
      <c r="B112" s="39" t="s">
        <v>231</v>
      </c>
      <c r="C112" s="11">
        <f>C115+C113</f>
        <v>150000</v>
      </c>
      <c r="D112" s="11">
        <f>D115+D113</f>
        <v>150000</v>
      </c>
      <c r="E112" s="11">
        <f>E115+E113</f>
        <v>150000</v>
      </c>
    </row>
    <row r="113" spans="1:5" ht="145.5" customHeight="1">
      <c r="A113" s="22" t="s">
        <v>219</v>
      </c>
      <c r="B113" s="30" t="s">
        <v>220</v>
      </c>
      <c r="C113" s="11">
        <f>C114</f>
        <v>50000</v>
      </c>
      <c r="D113" s="11">
        <f>D114</f>
        <v>50000</v>
      </c>
      <c r="E113" s="11">
        <f>E114</f>
        <v>50000</v>
      </c>
    </row>
    <row r="114" spans="1:5" ht="140.25" customHeight="1">
      <c r="A114" s="22" t="s">
        <v>221</v>
      </c>
      <c r="B114" s="30" t="s">
        <v>220</v>
      </c>
      <c r="C114" s="11">
        <v>50000</v>
      </c>
      <c r="D114" s="11">
        <v>50000</v>
      </c>
      <c r="E114" s="11">
        <v>50000</v>
      </c>
    </row>
    <row r="115" spans="1:5" ht="102.75" customHeight="1">
      <c r="A115" s="44" t="s">
        <v>135</v>
      </c>
      <c r="B115" s="39" t="s">
        <v>186</v>
      </c>
      <c r="C115" s="11">
        <f>C116</f>
        <v>100000</v>
      </c>
      <c r="D115" s="11">
        <f>D116</f>
        <v>100000</v>
      </c>
      <c r="E115" s="11">
        <f>E116</f>
        <v>100000</v>
      </c>
    </row>
    <row r="116" spans="1:5" ht="102.75" customHeight="1">
      <c r="A116" s="44" t="s">
        <v>134</v>
      </c>
      <c r="B116" s="39" t="s">
        <v>186</v>
      </c>
      <c r="C116" s="11">
        <v>100000</v>
      </c>
      <c r="D116" s="41">
        <v>100000</v>
      </c>
      <c r="E116" s="41">
        <v>100000</v>
      </c>
    </row>
    <row r="117" spans="1:5" ht="37.5">
      <c r="A117" s="31" t="s">
        <v>46</v>
      </c>
      <c r="B117" s="32" t="s">
        <v>154</v>
      </c>
      <c r="C117" s="35">
        <f>C118+C123+C135+C133+C130+C128</f>
        <v>710050</v>
      </c>
      <c r="D117" s="35">
        <f>D118+D123+D135+D133+D130+D128</f>
        <v>501000</v>
      </c>
      <c r="E117" s="35">
        <f>E118+E123+E135+E133+E130+E128</f>
        <v>501000</v>
      </c>
    </row>
    <row r="118" spans="1:5" ht="56.25">
      <c r="A118" s="22" t="s">
        <v>47</v>
      </c>
      <c r="B118" s="30" t="s">
        <v>8</v>
      </c>
      <c r="C118" s="8">
        <f>C119+C121</f>
        <v>10199.96</v>
      </c>
      <c r="D118" s="8">
        <f>D119+D121</f>
        <v>10000</v>
      </c>
      <c r="E118" s="8">
        <f>E119+E121</f>
        <v>10000</v>
      </c>
    </row>
    <row r="119" spans="1:5" ht="159.75" customHeight="1">
      <c r="A119" s="22" t="s">
        <v>118</v>
      </c>
      <c r="B119" s="46" t="s">
        <v>230</v>
      </c>
      <c r="C119" s="8">
        <f>C120</f>
        <v>10000</v>
      </c>
      <c r="D119" s="8">
        <f>D120</f>
        <v>10000</v>
      </c>
      <c r="E119" s="8">
        <f>E120</f>
        <v>10000</v>
      </c>
    </row>
    <row r="120" spans="1:5" ht="164.25" customHeight="1">
      <c r="A120" s="22" t="s">
        <v>89</v>
      </c>
      <c r="B120" s="46" t="s">
        <v>230</v>
      </c>
      <c r="C120" s="47">
        <v>10000</v>
      </c>
      <c r="D120" s="47">
        <v>10000</v>
      </c>
      <c r="E120" s="47">
        <v>10000</v>
      </c>
    </row>
    <row r="121" spans="1:5" ht="128.25" customHeight="1">
      <c r="A121" s="22" t="s">
        <v>320</v>
      </c>
      <c r="B121" s="46" t="s">
        <v>323</v>
      </c>
      <c r="C121" s="47">
        <f>C122</f>
        <v>199.96</v>
      </c>
      <c r="D121" s="47">
        <f>D122</f>
        <v>0</v>
      </c>
      <c r="E121" s="47">
        <f>E122</f>
        <v>0</v>
      </c>
    </row>
    <row r="122" spans="1:5" ht="126.75" customHeight="1">
      <c r="A122" s="22" t="s">
        <v>321</v>
      </c>
      <c r="B122" s="46" t="s">
        <v>322</v>
      </c>
      <c r="C122" s="47">
        <v>199.96</v>
      </c>
      <c r="D122" s="47">
        <v>0</v>
      </c>
      <c r="E122" s="47">
        <v>0</v>
      </c>
    </row>
    <row r="123" spans="1:5" ht="243.75" customHeight="1">
      <c r="A123" s="22" t="s">
        <v>48</v>
      </c>
      <c r="B123" s="26" t="s">
        <v>78</v>
      </c>
      <c r="C123" s="40">
        <f>C126+C124</f>
        <v>48000</v>
      </c>
      <c r="D123" s="40">
        <f>D126+D124</f>
        <v>48000</v>
      </c>
      <c r="E123" s="40">
        <f>E126+E124</f>
        <v>48000</v>
      </c>
    </row>
    <row r="124" spans="1:5" ht="78.75" customHeight="1">
      <c r="A124" s="22" t="s">
        <v>155</v>
      </c>
      <c r="B124" s="39" t="s">
        <v>156</v>
      </c>
      <c r="C124" s="40">
        <f>C125</f>
        <v>3000</v>
      </c>
      <c r="D124" s="40">
        <f>D125</f>
        <v>3000</v>
      </c>
      <c r="E124" s="40">
        <f>E125</f>
        <v>3000</v>
      </c>
    </row>
    <row r="125" spans="1:5" ht="81.75" customHeight="1">
      <c r="A125" s="22" t="s">
        <v>157</v>
      </c>
      <c r="B125" s="39" t="s">
        <v>156</v>
      </c>
      <c r="C125" s="40">
        <v>3000</v>
      </c>
      <c r="D125" s="40">
        <v>3000</v>
      </c>
      <c r="E125" s="40">
        <v>3000</v>
      </c>
    </row>
    <row r="126" spans="1:5" ht="39" customHeight="1">
      <c r="A126" s="22" t="s">
        <v>49</v>
      </c>
      <c r="B126" s="30" t="s">
        <v>9</v>
      </c>
      <c r="C126" s="40">
        <f>C127</f>
        <v>45000</v>
      </c>
      <c r="D126" s="40">
        <f>D127</f>
        <v>45000</v>
      </c>
      <c r="E126" s="40">
        <f>E127</f>
        <v>45000</v>
      </c>
    </row>
    <row r="127" spans="1:5" ht="38.25" customHeight="1">
      <c r="A127" s="22" t="s">
        <v>50</v>
      </c>
      <c r="B127" s="30" t="s">
        <v>9</v>
      </c>
      <c r="C127" s="40">
        <v>45000</v>
      </c>
      <c r="D127" s="40">
        <v>45000</v>
      </c>
      <c r="E127" s="40">
        <v>45000</v>
      </c>
    </row>
    <row r="128" spans="1:5" ht="120" customHeight="1">
      <c r="A128" s="22" t="s">
        <v>292</v>
      </c>
      <c r="B128" s="30" t="s">
        <v>293</v>
      </c>
      <c r="C128" s="40">
        <f>C129</f>
        <v>6000</v>
      </c>
      <c r="D128" s="40">
        <f>D129</f>
        <v>0</v>
      </c>
      <c r="E128" s="40">
        <f>E129</f>
        <v>0</v>
      </c>
    </row>
    <row r="129" spans="1:5" ht="130.5" customHeight="1">
      <c r="A129" s="22" t="s">
        <v>294</v>
      </c>
      <c r="B129" s="30" t="s">
        <v>293</v>
      </c>
      <c r="C129" s="40">
        <v>6000</v>
      </c>
      <c r="D129" s="40">
        <v>0</v>
      </c>
      <c r="E129" s="40">
        <v>0</v>
      </c>
    </row>
    <row r="130" spans="1:5" ht="123" customHeight="1">
      <c r="A130" s="22" t="s">
        <v>222</v>
      </c>
      <c r="B130" s="30" t="s">
        <v>224</v>
      </c>
      <c r="C130" s="40">
        <f aca="true" t="shared" si="10" ref="C130:E131">C131</f>
        <v>3000</v>
      </c>
      <c r="D130" s="40">
        <f t="shared" si="10"/>
        <v>3000</v>
      </c>
      <c r="E130" s="40">
        <f t="shared" si="10"/>
        <v>3000</v>
      </c>
    </row>
    <row r="131" spans="1:5" ht="149.25" customHeight="1">
      <c r="A131" s="22" t="s">
        <v>223</v>
      </c>
      <c r="B131" s="30" t="s">
        <v>225</v>
      </c>
      <c r="C131" s="40">
        <f t="shared" si="10"/>
        <v>3000</v>
      </c>
      <c r="D131" s="40">
        <f t="shared" si="10"/>
        <v>3000</v>
      </c>
      <c r="E131" s="40">
        <f t="shared" si="10"/>
        <v>3000</v>
      </c>
    </row>
    <row r="132" spans="1:5" ht="149.25" customHeight="1">
      <c r="A132" s="22" t="s">
        <v>226</v>
      </c>
      <c r="B132" s="30" t="s">
        <v>225</v>
      </c>
      <c r="C132" s="40">
        <v>3000</v>
      </c>
      <c r="D132" s="40">
        <v>3000</v>
      </c>
      <c r="E132" s="40">
        <v>3000</v>
      </c>
    </row>
    <row r="133" spans="1:5" ht="136.5" customHeight="1">
      <c r="A133" s="22" t="s">
        <v>90</v>
      </c>
      <c r="B133" s="30" t="s">
        <v>91</v>
      </c>
      <c r="C133" s="11">
        <f>C134</f>
        <v>10000</v>
      </c>
      <c r="D133" s="11">
        <f>D134</f>
        <v>10000</v>
      </c>
      <c r="E133" s="11">
        <f>E134</f>
        <v>10000</v>
      </c>
    </row>
    <row r="134" spans="1:5" ht="135" customHeight="1">
      <c r="A134" s="22" t="s">
        <v>92</v>
      </c>
      <c r="B134" s="30" t="s">
        <v>91</v>
      </c>
      <c r="C134" s="11">
        <v>10000</v>
      </c>
      <c r="D134" s="11">
        <v>10000</v>
      </c>
      <c r="E134" s="11">
        <v>10000</v>
      </c>
    </row>
    <row r="135" spans="1:5" ht="56.25">
      <c r="A135" s="22" t="s">
        <v>51</v>
      </c>
      <c r="B135" s="30" t="s">
        <v>158</v>
      </c>
      <c r="C135" s="40">
        <f>C136</f>
        <v>632850.04</v>
      </c>
      <c r="D135" s="40">
        <f>D136</f>
        <v>430000</v>
      </c>
      <c r="E135" s="40">
        <f>E136</f>
        <v>430000</v>
      </c>
    </row>
    <row r="136" spans="1:5" ht="87.75" customHeight="1">
      <c r="A136" s="22" t="s">
        <v>52</v>
      </c>
      <c r="B136" s="30" t="s">
        <v>159</v>
      </c>
      <c r="C136" s="40">
        <f>C137+C141+C142+C138+C140+C139</f>
        <v>632850.04</v>
      </c>
      <c r="D136" s="40">
        <f>D137+D141+D142+D138+D140+D139</f>
        <v>430000</v>
      </c>
      <c r="E136" s="40">
        <f>E137+E141+E142+E138+E140+E139</f>
        <v>430000</v>
      </c>
    </row>
    <row r="137" spans="1:5" ht="84" customHeight="1">
      <c r="A137" s="22" t="s">
        <v>53</v>
      </c>
      <c r="B137" s="30" t="s">
        <v>160</v>
      </c>
      <c r="C137" s="11">
        <v>160000</v>
      </c>
      <c r="D137" s="11">
        <v>160000</v>
      </c>
      <c r="E137" s="11">
        <v>160000</v>
      </c>
    </row>
    <row r="138" spans="1:5" ht="84" customHeight="1">
      <c r="A138" s="22" t="s">
        <v>238</v>
      </c>
      <c r="B138" s="30" t="s">
        <v>160</v>
      </c>
      <c r="C138" s="11">
        <f>10000+197800.04</f>
        <v>207800.04</v>
      </c>
      <c r="D138" s="11">
        <v>10000</v>
      </c>
      <c r="E138" s="11">
        <v>10000</v>
      </c>
    </row>
    <row r="139" spans="1:5" ht="84" customHeight="1">
      <c r="A139" s="22" t="s">
        <v>295</v>
      </c>
      <c r="B139" s="30" t="s">
        <v>160</v>
      </c>
      <c r="C139" s="11">
        <v>5050</v>
      </c>
      <c r="D139" s="11">
        <v>0</v>
      </c>
      <c r="E139" s="11">
        <v>0</v>
      </c>
    </row>
    <row r="140" spans="1:5" ht="84" customHeight="1">
      <c r="A140" s="22" t="s">
        <v>239</v>
      </c>
      <c r="B140" s="30" t="s">
        <v>160</v>
      </c>
      <c r="C140" s="11">
        <v>5000</v>
      </c>
      <c r="D140" s="11">
        <v>5000</v>
      </c>
      <c r="E140" s="11">
        <v>5000</v>
      </c>
    </row>
    <row r="141" spans="1:5" ht="76.5" customHeight="1">
      <c r="A141" s="22" t="s">
        <v>54</v>
      </c>
      <c r="B141" s="30" t="s">
        <v>64</v>
      </c>
      <c r="C141" s="11">
        <v>220000</v>
      </c>
      <c r="D141" s="34">
        <v>220000</v>
      </c>
      <c r="E141" s="34">
        <v>220000</v>
      </c>
    </row>
    <row r="142" spans="1:5" ht="76.5" customHeight="1">
      <c r="A142" s="22" t="s">
        <v>188</v>
      </c>
      <c r="B142" s="30" t="s">
        <v>64</v>
      </c>
      <c r="C142" s="11">
        <v>35000</v>
      </c>
      <c r="D142" s="11">
        <v>35000</v>
      </c>
      <c r="E142" s="11">
        <v>35000</v>
      </c>
    </row>
    <row r="143" spans="1:5" s="9" customFormat="1" ht="38.25" customHeight="1" hidden="1">
      <c r="A143" s="31" t="s">
        <v>136</v>
      </c>
      <c r="B143" s="32" t="s">
        <v>137</v>
      </c>
      <c r="C143" s="20">
        <v>0</v>
      </c>
      <c r="D143" s="20">
        <v>0</v>
      </c>
      <c r="E143" s="20">
        <v>0</v>
      </c>
    </row>
    <row r="144" spans="1:5" s="9" customFormat="1" ht="38.25" customHeight="1">
      <c r="A144" s="31" t="s">
        <v>296</v>
      </c>
      <c r="B144" s="32" t="s">
        <v>297</v>
      </c>
      <c r="C144" s="20">
        <f aca="true" t="shared" si="11" ref="C144:E146">C145</f>
        <v>9800</v>
      </c>
      <c r="D144" s="20">
        <f t="shared" si="11"/>
        <v>0</v>
      </c>
      <c r="E144" s="20">
        <f t="shared" si="11"/>
        <v>0</v>
      </c>
    </row>
    <row r="145" spans="1:5" s="9" customFormat="1" ht="38.25" customHeight="1">
      <c r="A145" s="22" t="s">
        <v>298</v>
      </c>
      <c r="B145" s="30" t="s">
        <v>299</v>
      </c>
      <c r="C145" s="11">
        <f t="shared" si="11"/>
        <v>9800</v>
      </c>
      <c r="D145" s="11">
        <f t="shared" si="11"/>
        <v>0</v>
      </c>
      <c r="E145" s="11">
        <f t="shared" si="11"/>
        <v>0</v>
      </c>
    </row>
    <row r="146" spans="1:5" s="9" customFormat="1" ht="38.25" customHeight="1">
      <c r="A146" s="48" t="s">
        <v>300</v>
      </c>
      <c r="B146" s="30" t="s">
        <v>301</v>
      </c>
      <c r="C146" s="11">
        <f t="shared" si="11"/>
        <v>9800</v>
      </c>
      <c r="D146" s="11">
        <f t="shared" si="11"/>
        <v>0</v>
      </c>
      <c r="E146" s="11">
        <f t="shared" si="11"/>
        <v>0</v>
      </c>
    </row>
    <row r="147" spans="1:5" s="9" customFormat="1" ht="38.25" customHeight="1">
      <c r="A147" s="48" t="s">
        <v>302</v>
      </c>
      <c r="B147" s="30" t="s">
        <v>301</v>
      </c>
      <c r="C147" s="11">
        <v>9800</v>
      </c>
      <c r="D147" s="11">
        <v>0</v>
      </c>
      <c r="E147" s="11">
        <v>0</v>
      </c>
    </row>
    <row r="148" spans="1:5" ht="33.75" customHeight="1">
      <c r="A148" s="31" t="s">
        <v>55</v>
      </c>
      <c r="B148" s="33" t="s">
        <v>314</v>
      </c>
      <c r="C148" s="21">
        <f>C149+C193+C196</f>
        <v>250786067.54999998</v>
      </c>
      <c r="D148" s="21">
        <f>D149+D193</f>
        <v>109181047.47</v>
      </c>
      <c r="E148" s="21">
        <f>E149+E193</f>
        <v>115612559.47</v>
      </c>
    </row>
    <row r="149" spans="1:5" ht="87" customHeight="1">
      <c r="A149" s="31" t="s">
        <v>77</v>
      </c>
      <c r="B149" s="33" t="s">
        <v>313</v>
      </c>
      <c r="C149" s="21">
        <f>C150+C157+C174+C189</f>
        <v>251120721.82</v>
      </c>
      <c r="D149" s="21">
        <f>D150+D157+D174</f>
        <v>109181047.47</v>
      </c>
      <c r="E149" s="21">
        <f>E150+E157+E174</f>
        <v>115612559.47</v>
      </c>
    </row>
    <row r="150" spans="1:5" ht="52.5" customHeight="1">
      <c r="A150" s="31" t="s">
        <v>189</v>
      </c>
      <c r="B150" s="32" t="s">
        <v>312</v>
      </c>
      <c r="C150" s="21">
        <f>C151+C154</f>
        <v>112243310</v>
      </c>
      <c r="D150" s="21">
        <f>D151+D154</f>
        <v>99099900</v>
      </c>
      <c r="E150" s="21">
        <f>E151+E154</f>
        <v>102491500</v>
      </c>
    </row>
    <row r="151" spans="1:5" ht="42.75" customHeight="1">
      <c r="A151" s="22" t="s">
        <v>190</v>
      </c>
      <c r="B151" s="30" t="s">
        <v>161</v>
      </c>
      <c r="C151" s="8">
        <f aca="true" t="shared" si="12" ref="C151:E152">C152</f>
        <v>104359500</v>
      </c>
      <c r="D151" s="8">
        <f t="shared" si="12"/>
        <v>99099900</v>
      </c>
      <c r="E151" s="8">
        <f t="shared" si="12"/>
        <v>102491500</v>
      </c>
    </row>
    <row r="152" spans="1:5" ht="63.75" customHeight="1">
      <c r="A152" s="22" t="s">
        <v>191</v>
      </c>
      <c r="B152" s="30" t="s">
        <v>162</v>
      </c>
      <c r="C152" s="8">
        <f t="shared" si="12"/>
        <v>104359500</v>
      </c>
      <c r="D152" s="8">
        <f t="shared" si="12"/>
        <v>99099900</v>
      </c>
      <c r="E152" s="8">
        <f t="shared" si="12"/>
        <v>102491500</v>
      </c>
    </row>
    <row r="153" spans="1:5" ht="68.25" customHeight="1">
      <c r="A153" s="22" t="s">
        <v>192</v>
      </c>
      <c r="B153" s="30" t="s">
        <v>162</v>
      </c>
      <c r="C153" s="8">
        <v>104359500</v>
      </c>
      <c r="D153" s="34">
        <v>99099900</v>
      </c>
      <c r="E153" s="34">
        <v>102491500</v>
      </c>
    </row>
    <row r="154" spans="1:5" ht="66" customHeight="1">
      <c r="A154" s="22" t="s">
        <v>273</v>
      </c>
      <c r="B154" s="30" t="s">
        <v>311</v>
      </c>
      <c r="C154" s="8">
        <f aca="true" t="shared" si="13" ref="C154:E155">C155</f>
        <v>7883810</v>
      </c>
      <c r="D154" s="8">
        <f t="shared" si="13"/>
        <v>0</v>
      </c>
      <c r="E154" s="8">
        <f t="shared" si="13"/>
        <v>0</v>
      </c>
    </row>
    <row r="155" spans="1:5" ht="86.25" customHeight="1">
      <c r="A155" s="22" t="s">
        <v>274</v>
      </c>
      <c r="B155" s="30" t="s">
        <v>310</v>
      </c>
      <c r="C155" s="8">
        <f t="shared" si="13"/>
        <v>7883810</v>
      </c>
      <c r="D155" s="8">
        <f t="shared" si="13"/>
        <v>0</v>
      </c>
      <c r="E155" s="8">
        <f t="shared" si="13"/>
        <v>0</v>
      </c>
    </row>
    <row r="156" spans="1:5" ht="85.5" customHeight="1">
      <c r="A156" s="22" t="s">
        <v>275</v>
      </c>
      <c r="B156" s="30" t="s">
        <v>310</v>
      </c>
      <c r="C156" s="8">
        <f>4817260+3066550</f>
        <v>7883810</v>
      </c>
      <c r="D156" s="34">
        <v>0</v>
      </c>
      <c r="E156" s="34">
        <v>0</v>
      </c>
    </row>
    <row r="157" spans="1:5" s="9" customFormat="1" ht="67.5" customHeight="1">
      <c r="A157" s="31" t="s">
        <v>193</v>
      </c>
      <c r="B157" s="33" t="s">
        <v>309</v>
      </c>
      <c r="C157" s="21">
        <f>C170+C167+C161+C164+C158</f>
        <v>22248190.13</v>
      </c>
      <c r="D157" s="21">
        <f>D170+D167+D161+D164+D158</f>
        <v>494080</v>
      </c>
      <c r="E157" s="21">
        <f>E170+E167+E161+E164+E158</f>
        <v>494080</v>
      </c>
    </row>
    <row r="158" spans="1:5" s="9" customFormat="1" ht="79.5" customHeight="1">
      <c r="A158" s="22" t="s">
        <v>326</v>
      </c>
      <c r="B158" s="26" t="s">
        <v>325</v>
      </c>
      <c r="C158" s="8">
        <f aca="true" t="shared" si="14" ref="C158:E159">C159</f>
        <v>9890345</v>
      </c>
      <c r="D158" s="8">
        <f t="shared" si="14"/>
        <v>0</v>
      </c>
      <c r="E158" s="8">
        <f t="shared" si="14"/>
        <v>0</v>
      </c>
    </row>
    <row r="159" spans="1:5" s="9" customFormat="1" ht="87" customHeight="1">
      <c r="A159" s="22" t="s">
        <v>324</v>
      </c>
      <c r="B159" s="26" t="s">
        <v>327</v>
      </c>
      <c r="C159" s="8">
        <f t="shared" si="14"/>
        <v>9890345</v>
      </c>
      <c r="D159" s="8">
        <f t="shared" si="14"/>
        <v>0</v>
      </c>
      <c r="E159" s="8">
        <f t="shared" si="14"/>
        <v>0</v>
      </c>
    </row>
    <row r="160" spans="1:5" s="9" customFormat="1" ht="87" customHeight="1">
      <c r="A160" s="22" t="s">
        <v>328</v>
      </c>
      <c r="B160" s="26" t="s">
        <v>327</v>
      </c>
      <c r="C160" s="8">
        <v>9890345</v>
      </c>
      <c r="D160" s="8">
        <v>0</v>
      </c>
      <c r="E160" s="8">
        <v>0</v>
      </c>
    </row>
    <row r="161" spans="1:5" s="9" customFormat="1" ht="98.25" customHeight="1">
      <c r="A161" s="45" t="s">
        <v>254</v>
      </c>
      <c r="B161" s="39" t="s">
        <v>255</v>
      </c>
      <c r="C161" s="8">
        <f aca="true" t="shared" si="15" ref="C161:E162">C162</f>
        <v>1914021.6</v>
      </c>
      <c r="D161" s="8">
        <f t="shared" si="15"/>
        <v>0</v>
      </c>
      <c r="E161" s="8">
        <f t="shared" si="15"/>
        <v>0</v>
      </c>
    </row>
    <row r="162" spans="1:5" s="9" customFormat="1" ht="118.5" customHeight="1">
      <c r="A162" s="45" t="s">
        <v>252</v>
      </c>
      <c r="B162" s="39" t="s">
        <v>256</v>
      </c>
      <c r="C162" s="8">
        <f t="shared" si="15"/>
        <v>1914021.6</v>
      </c>
      <c r="D162" s="8">
        <f t="shared" si="15"/>
        <v>0</v>
      </c>
      <c r="E162" s="8">
        <f t="shared" si="15"/>
        <v>0</v>
      </c>
    </row>
    <row r="163" spans="1:5" s="9" customFormat="1" ht="116.25" customHeight="1">
      <c r="A163" s="45" t="s">
        <v>253</v>
      </c>
      <c r="B163" s="39" t="s">
        <v>256</v>
      </c>
      <c r="C163" s="8">
        <v>1914021.6</v>
      </c>
      <c r="D163" s="8">
        <v>0</v>
      </c>
      <c r="E163" s="8">
        <v>0</v>
      </c>
    </row>
    <row r="164" spans="1:5" s="9" customFormat="1" ht="66.75" customHeight="1">
      <c r="A164" s="45" t="s">
        <v>276</v>
      </c>
      <c r="B164" s="39" t="s">
        <v>307</v>
      </c>
      <c r="C164" s="8">
        <f aca="true" t="shared" si="16" ref="C164:E165">C165</f>
        <v>362492.95</v>
      </c>
      <c r="D164" s="8">
        <f t="shared" si="16"/>
        <v>0</v>
      </c>
      <c r="E164" s="8">
        <f t="shared" si="16"/>
        <v>0</v>
      </c>
    </row>
    <row r="165" spans="1:5" s="9" customFormat="1" ht="61.5" customHeight="1">
      <c r="A165" s="45" t="s">
        <v>277</v>
      </c>
      <c r="B165" s="39" t="s">
        <v>306</v>
      </c>
      <c r="C165" s="8">
        <f t="shared" si="16"/>
        <v>362492.95</v>
      </c>
      <c r="D165" s="8">
        <f t="shared" si="16"/>
        <v>0</v>
      </c>
      <c r="E165" s="8">
        <f t="shared" si="16"/>
        <v>0</v>
      </c>
    </row>
    <row r="166" spans="1:5" s="9" customFormat="1" ht="64.5" customHeight="1">
      <c r="A166" s="45" t="s">
        <v>272</v>
      </c>
      <c r="B166" s="39" t="s">
        <v>306</v>
      </c>
      <c r="C166" s="8">
        <v>362492.95</v>
      </c>
      <c r="D166" s="8">
        <v>0</v>
      </c>
      <c r="E166" s="8">
        <v>0</v>
      </c>
    </row>
    <row r="167" spans="1:5" s="9" customFormat="1" ht="53.25" customHeight="1">
      <c r="A167" s="45" t="s">
        <v>207</v>
      </c>
      <c r="B167" s="39" t="s">
        <v>229</v>
      </c>
      <c r="C167" s="8">
        <f aca="true" t="shared" si="17" ref="C167:E168">C168</f>
        <v>58693.6</v>
      </c>
      <c r="D167" s="8">
        <f t="shared" si="17"/>
        <v>8980</v>
      </c>
      <c r="E167" s="8">
        <f t="shared" si="17"/>
        <v>8980</v>
      </c>
    </row>
    <row r="168" spans="1:5" s="9" customFormat="1" ht="69" customHeight="1">
      <c r="A168" s="45" t="s">
        <v>208</v>
      </c>
      <c r="B168" s="39" t="s">
        <v>228</v>
      </c>
      <c r="C168" s="8">
        <f t="shared" si="17"/>
        <v>58693.6</v>
      </c>
      <c r="D168" s="8">
        <f t="shared" si="17"/>
        <v>8980</v>
      </c>
      <c r="E168" s="8">
        <f t="shared" si="17"/>
        <v>8980</v>
      </c>
    </row>
    <row r="169" spans="1:5" s="9" customFormat="1" ht="63" customHeight="1">
      <c r="A169" s="45" t="s">
        <v>209</v>
      </c>
      <c r="B169" s="39" t="s">
        <v>228</v>
      </c>
      <c r="C169" s="8">
        <f>3579+5169+49945.6</f>
        <v>58693.6</v>
      </c>
      <c r="D169" s="8">
        <v>8980</v>
      </c>
      <c r="E169" s="8">
        <v>8980</v>
      </c>
    </row>
    <row r="170" spans="1:5" ht="32.25" customHeight="1">
      <c r="A170" s="22" t="s">
        <v>194</v>
      </c>
      <c r="B170" s="26" t="s">
        <v>303</v>
      </c>
      <c r="C170" s="8">
        <f>C171</f>
        <v>10022636.98</v>
      </c>
      <c r="D170" s="8">
        <f>D171</f>
        <v>485100</v>
      </c>
      <c r="E170" s="8">
        <f>E171</f>
        <v>485100</v>
      </c>
    </row>
    <row r="171" spans="1:5" ht="47.25" customHeight="1">
      <c r="A171" s="22" t="s">
        <v>195</v>
      </c>
      <c r="B171" s="26" t="s">
        <v>304</v>
      </c>
      <c r="C171" s="8">
        <f>SUM(C172:C173)</f>
        <v>10022636.98</v>
      </c>
      <c r="D171" s="8">
        <f>SUM(D172:D173)</f>
        <v>485100</v>
      </c>
      <c r="E171" s="8">
        <f>SUM(E172:E173)</f>
        <v>485100</v>
      </c>
    </row>
    <row r="172" spans="1:5" ht="48" customHeight="1">
      <c r="A172" s="22" t="s">
        <v>206</v>
      </c>
      <c r="B172" s="26" t="s">
        <v>227</v>
      </c>
      <c r="C172" s="8">
        <f>6466430-205791+593767+269000-6260639+5615861+1412780+86462+546480</f>
        <v>8524350</v>
      </c>
      <c r="D172" s="8">
        <v>0</v>
      </c>
      <c r="E172" s="8">
        <v>0</v>
      </c>
    </row>
    <row r="173" spans="1:5" ht="48.75" customHeight="1">
      <c r="A173" s="22" t="s">
        <v>196</v>
      </c>
      <c r="B173" s="26" t="s">
        <v>227</v>
      </c>
      <c r="C173" s="8">
        <f>1429221.88+29065.1+40000</f>
        <v>1498286.98</v>
      </c>
      <c r="D173" s="8">
        <v>485100</v>
      </c>
      <c r="E173" s="8">
        <v>485100</v>
      </c>
    </row>
    <row r="174" spans="1:5" ht="47.25" customHeight="1">
      <c r="A174" s="31" t="s">
        <v>197</v>
      </c>
      <c r="B174" s="32" t="s">
        <v>163</v>
      </c>
      <c r="C174" s="21">
        <f>C175+C186+C183+C180</f>
        <v>116489040.69</v>
      </c>
      <c r="D174" s="21">
        <f>D175+D186+D183+D180</f>
        <v>9587067.469999999</v>
      </c>
      <c r="E174" s="21">
        <f>E175+E186+E183+E180</f>
        <v>12626979.469999999</v>
      </c>
    </row>
    <row r="175" spans="1:5" ht="58.5" customHeight="1">
      <c r="A175" s="22" t="s">
        <v>198</v>
      </c>
      <c r="B175" s="30" t="s">
        <v>127</v>
      </c>
      <c r="C175" s="8">
        <f>C176</f>
        <v>2646040.69</v>
      </c>
      <c r="D175" s="8">
        <f>D176</f>
        <v>2495239.4699999997</v>
      </c>
      <c r="E175" s="8">
        <f>E176</f>
        <v>2495239.4699999997</v>
      </c>
    </row>
    <row r="176" spans="1:5" ht="75" customHeight="1">
      <c r="A176" s="22" t="s">
        <v>199</v>
      </c>
      <c r="B176" s="30" t="s">
        <v>128</v>
      </c>
      <c r="C176" s="8">
        <f>SUM(C177:C179)</f>
        <v>2646040.69</v>
      </c>
      <c r="D176" s="8">
        <f>SUM(D177:D179)</f>
        <v>2495239.4699999997</v>
      </c>
      <c r="E176" s="8">
        <f>SUM(E177:E179)</f>
        <v>2495239.4699999997</v>
      </c>
    </row>
    <row r="177" spans="1:5" ht="82.5" customHeight="1">
      <c r="A177" s="22" t="s">
        <v>200</v>
      </c>
      <c r="B177" s="30" t="s">
        <v>164</v>
      </c>
      <c r="C177" s="8">
        <f>433235.5+1012704-1012704</f>
        <v>433235.5</v>
      </c>
      <c r="D177" s="8">
        <f>420107.5+7088928-7088928</f>
        <v>420107.5</v>
      </c>
      <c r="E177" s="8">
        <f>420107.5+10127040-10127040</f>
        <v>420107.5</v>
      </c>
    </row>
    <row r="178" spans="1:5" ht="75" customHeight="1">
      <c r="A178" s="22" t="s">
        <v>201</v>
      </c>
      <c r="B178" s="30" t="s">
        <v>128</v>
      </c>
      <c r="C178" s="8">
        <v>2088871.97</v>
      </c>
      <c r="D178" s="8">
        <v>2067631.97</v>
      </c>
      <c r="E178" s="8">
        <v>2067631.97</v>
      </c>
    </row>
    <row r="179" spans="1:5" ht="75" customHeight="1">
      <c r="A179" s="22" t="s">
        <v>202</v>
      </c>
      <c r="B179" s="30" t="s">
        <v>128</v>
      </c>
      <c r="C179" s="8">
        <v>123933.22</v>
      </c>
      <c r="D179" s="8">
        <v>7500</v>
      </c>
      <c r="E179" s="8">
        <v>7500</v>
      </c>
    </row>
    <row r="180" spans="1:5" ht="126" customHeight="1">
      <c r="A180" s="22" t="s">
        <v>319</v>
      </c>
      <c r="B180" s="30" t="s">
        <v>318</v>
      </c>
      <c r="C180" s="8">
        <f aca="true" t="shared" si="18" ref="C180:E181">C181</f>
        <v>1012704</v>
      </c>
      <c r="D180" s="8">
        <f t="shared" si="18"/>
        <v>7088928</v>
      </c>
      <c r="E180" s="8">
        <f t="shared" si="18"/>
        <v>10127040</v>
      </c>
    </row>
    <row r="181" spans="1:5" ht="113.25" customHeight="1">
      <c r="A181" s="22" t="s">
        <v>317</v>
      </c>
      <c r="B181" s="30" t="s">
        <v>316</v>
      </c>
      <c r="C181" s="8">
        <f t="shared" si="18"/>
        <v>1012704</v>
      </c>
      <c r="D181" s="8">
        <f t="shared" si="18"/>
        <v>7088928</v>
      </c>
      <c r="E181" s="8">
        <f t="shared" si="18"/>
        <v>10127040</v>
      </c>
    </row>
    <row r="182" spans="1:5" ht="121.5" customHeight="1">
      <c r="A182" s="22" t="s">
        <v>315</v>
      </c>
      <c r="B182" s="30" t="s">
        <v>316</v>
      </c>
      <c r="C182" s="8">
        <v>1012704</v>
      </c>
      <c r="D182" s="8">
        <v>7088928</v>
      </c>
      <c r="E182" s="8">
        <v>10127040</v>
      </c>
    </row>
    <row r="183" spans="1:5" ht="117" customHeight="1">
      <c r="A183" s="22" t="s">
        <v>243</v>
      </c>
      <c r="B183" s="30" t="s">
        <v>244</v>
      </c>
      <c r="C183" s="8">
        <f aca="true" t="shared" si="19" ref="C183:E184">C184</f>
        <v>42817</v>
      </c>
      <c r="D183" s="8">
        <f t="shared" si="19"/>
        <v>2900</v>
      </c>
      <c r="E183" s="8">
        <f t="shared" si="19"/>
        <v>4700</v>
      </c>
    </row>
    <row r="184" spans="1:5" ht="118.5" customHeight="1">
      <c r="A184" s="22" t="s">
        <v>245</v>
      </c>
      <c r="B184" s="30" t="s">
        <v>246</v>
      </c>
      <c r="C184" s="8">
        <f t="shared" si="19"/>
        <v>42817</v>
      </c>
      <c r="D184" s="8">
        <f t="shared" si="19"/>
        <v>2900</v>
      </c>
      <c r="E184" s="8">
        <f t="shared" si="19"/>
        <v>4700</v>
      </c>
    </row>
    <row r="185" spans="1:5" ht="118.5" customHeight="1">
      <c r="A185" s="22" t="s">
        <v>247</v>
      </c>
      <c r="B185" s="30" t="s">
        <v>246</v>
      </c>
      <c r="C185" s="8">
        <v>42817</v>
      </c>
      <c r="D185" s="8">
        <v>2900</v>
      </c>
      <c r="E185" s="8">
        <v>4700</v>
      </c>
    </row>
    <row r="186" spans="1:5" ht="27.75" customHeight="1">
      <c r="A186" s="22" t="s">
        <v>203</v>
      </c>
      <c r="B186" s="30" t="s">
        <v>129</v>
      </c>
      <c r="C186" s="8">
        <f aca="true" t="shared" si="20" ref="C186:E187">C187</f>
        <v>112787479</v>
      </c>
      <c r="D186" s="8">
        <f t="shared" si="20"/>
        <v>0</v>
      </c>
      <c r="E186" s="8">
        <f t="shared" si="20"/>
        <v>0</v>
      </c>
    </row>
    <row r="187" spans="1:5" ht="37.5" customHeight="1">
      <c r="A187" s="22" t="s">
        <v>204</v>
      </c>
      <c r="B187" s="30" t="s">
        <v>130</v>
      </c>
      <c r="C187" s="8">
        <f t="shared" si="20"/>
        <v>112787479</v>
      </c>
      <c r="D187" s="8">
        <f t="shared" si="20"/>
        <v>0</v>
      </c>
      <c r="E187" s="8">
        <f t="shared" si="20"/>
        <v>0</v>
      </c>
    </row>
    <row r="188" spans="1:5" ht="37.5" customHeight="1">
      <c r="A188" s="22" t="s">
        <v>205</v>
      </c>
      <c r="B188" s="30" t="s">
        <v>131</v>
      </c>
      <c r="C188" s="8">
        <f>109744205+3043274</f>
        <v>112787479</v>
      </c>
      <c r="D188" s="8">
        <v>0</v>
      </c>
      <c r="E188" s="8">
        <v>0</v>
      </c>
    </row>
    <row r="189" spans="1:5" ht="28.5" customHeight="1">
      <c r="A189" s="31" t="s">
        <v>257</v>
      </c>
      <c r="B189" s="32" t="s">
        <v>258</v>
      </c>
      <c r="C189" s="21">
        <f aca="true" t="shared" si="21" ref="C189:E191">C190</f>
        <v>140181</v>
      </c>
      <c r="D189" s="21">
        <f t="shared" si="21"/>
        <v>0</v>
      </c>
      <c r="E189" s="21">
        <f t="shared" si="21"/>
        <v>0</v>
      </c>
    </row>
    <row r="190" spans="1:5" ht="141.75" customHeight="1">
      <c r="A190" s="22" t="s">
        <v>259</v>
      </c>
      <c r="B190" s="30" t="s">
        <v>260</v>
      </c>
      <c r="C190" s="8">
        <f t="shared" si="21"/>
        <v>140181</v>
      </c>
      <c r="D190" s="8">
        <f t="shared" si="21"/>
        <v>0</v>
      </c>
      <c r="E190" s="8">
        <f t="shared" si="21"/>
        <v>0</v>
      </c>
    </row>
    <row r="191" spans="1:5" ht="137.25" customHeight="1">
      <c r="A191" s="22" t="s">
        <v>261</v>
      </c>
      <c r="B191" s="30" t="s">
        <v>262</v>
      </c>
      <c r="C191" s="8">
        <f t="shared" si="21"/>
        <v>140181</v>
      </c>
      <c r="D191" s="8">
        <f t="shared" si="21"/>
        <v>0</v>
      </c>
      <c r="E191" s="8">
        <f t="shared" si="21"/>
        <v>0</v>
      </c>
    </row>
    <row r="192" spans="1:5" ht="144" customHeight="1">
      <c r="A192" s="22" t="s">
        <v>263</v>
      </c>
      <c r="B192" s="30" t="s">
        <v>262</v>
      </c>
      <c r="C192" s="8">
        <v>140181</v>
      </c>
      <c r="D192" s="8">
        <v>0</v>
      </c>
      <c r="E192" s="8">
        <v>0</v>
      </c>
    </row>
    <row r="193" spans="1:5" s="9" customFormat="1" ht="230.25" customHeight="1">
      <c r="A193" s="31" t="s">
        <v>95</v>
      </c>
      <c r="B193" s="33" t="s">
        <v>250</v>
      </c>
      <c r="C193" s="21">
        <f aca="true" t="shared" si="22" ref="C193:E194">C194</f>
        <v>0</v>
      </c>
      <c r="D193" s="21">
        <f t="shared" si="22"/>
        <v>0</v>
      </c>
      <c r="E193" s="21">
        <f t="shared" si="22"/>
        <v>0</v>
      </c>
    </row>
    <row r="194" spans="1:5" ht="207" customHeight="1">
      <c r="A194" s="22" t="s">
        <v>96</v>
      </c>
      <c r="B194" s="26" t="s">
        <v>98</v>
      </c>
      <c r="C194" s="8">
        <f t="shared" si="22"/>
        <v>0</v>
      </c>
      <c r="D194" s="8">
        <f t="shared" si="22"/>
        <v>0</v>
      </c>
      <c r="E194" s="8">
        <f t="shared" si="22"/>
        <v>0</v>
      </c>
    </row>
    <row r="195" spans="1:5" ht="207" customHeight="1">
      <c r="A195" s="22" t="s">
        <v>97</v>
      </c>
      <c r="B195" s="26" t="s">
        <v>99</v>
      </c>
      <c r="C195" s="8">
        <v>0</v>
      </c>
      <c r="D195" s="34">
        <v>0</v>
      </c>
      <c r="E195" s="34">
        <v>0</v>
      </c>
    </row>
    <row r="196" spans="1:5" ht="115.5" customHeight="1">
      <c r="A196" s="31" t="s">
        <v>264</v>
      </c>
      <c r="B196" s="33" t="s">
        <v>271</v>
      </c>
      <c r="C196" s="21">
        <f aca="true" t="shared" si="23" ref="C196:E197">C197</f>
        <v>-334654.27</v>
      </c>
      <c r="D196" s="21">
        <f t="shared" si="23"/>
        <v>0</v>
      </c>
      <c r="E196" s="21">
        <f t="shared" si="23"/>
        <v>0</v>
      </c>
    </row>
    <row r="197" spans="1:5" ht="98.25" customHeight="1">
      <c r="A197" s="22" t="s">
        <v>265</v>
      </c>
      <c r="B197" s="26" t="s">
        <v>266</v>
      </c>
      <c r="C197" s="8">
        <f t="shared" si="23"/>
        <v>-334654.27</v>
      </c>
      <c r="D197" s="8">
        <f t="shared" si="23"/>
        <v>0</v>
      </c>
      <c r="E197" s="8">
        <f t="shared" si="23"/>
        <v>0</v>
      </c>
    </row>
    <row r="198" spans="1:5" ht="98.25" customHeight="1">
      <c r="A198" s="22" t="s">
        <v>267</v>
      </c>
      <c r="B198" s="26" t="s">
        <v>268</v>
      </c>
      <c r="C198" s="8">
        <f>C199+C200</f>
        <v>-334654.27</v>
      </c>
      <c r="D198" s="8">
        <f>D199+D200</f>
        <v>0</v>
      </c>
      <c r="E198" s="8">
        <f>E199+E200</f>
        <v>0</v>
      </c>
    </row>
    <row r="199" spans="1:5" ht="111" customHeight="1">
      <c r="A199" s="22" t="s">
        <v>270</v>
      </c>
      <c r="B199" s="26" t="s">
        <v>268</v>
      </c>
      <c r="C199" s="8">
        <v>-132332.32</v>
      </c>
      <c r="D199" s="34">
        <v>0</v>
      </c>
      <c r="E199" s="34">
        <v>0</v>
      </c>
    </row>
    <row r="200" spans="1:5" ht="105.75" customHeight="1">
      <c r="A200" s="22" t="s">
        <v>269</v>
      </c>
      <c r="B200" s="26" t="s">
        <v>268</v>
      </c>
      <c r="C200" s="8">
        <v>-202321.95</v>
      </c>
      <c r="D200" s="34">
        <v>0</v>
      </c>
      <c r="E200" s="34">
        <v>0</v>
      </c>
    </row>
    <row r="201" spans="1:5" ht="36" customHeight="1">
      <c r="A201" s="50" t="s">
        <v>305</v>
      </c>
      <c r="B201" s="51"/>
      <c r="C201" s="35">
        <f>C29+C148</f>
        <v>314255159.64</v>
      </c>
      <c r="D201" s="35">
        <f>D29+D148</f>
        <v>171966147.47</v>
      </c>
      <c r="E201" s="35">
        <f>E29+E148</f>
        <v>178397659.47</v>
      </c>
    </row>
    <row r="202" spans="3:5" ht="18.75">
      <c r="C202" s="5"/>
      <c r="E202" s="5" t="s">
        <v>308</v>
      </c>
    </row>
    <row r="203" ht="18.75">
      <c r="C203" s="15"/>
    </row>
    <row r="205" ht="18.75">
      <c r="C205" s="15"/>
    </row>
    <row r="206" ht="18.75">
      <c r="D206" s="29"/>
    </row>
  </sheetData>
  <sheetProtection/>
  <mergeCells count="26">
    <mergeCell ref="C13:E13"/>
    <mergeCell ref="C17:E17"/>
    <mergeCell ref="C15:E15"/>
    <mergeCell ref="C14:E14"/>
    <mergeCell ref="C18:E18"/>
    <mergeCell ref="C16:E16"/>
    <mergeCell ref="A201:B201"/>
    <mergeCell ref="C19:E19"/>
    <mergeCell ref="A26:A27"/>
    <mergeCell ref="B26:B27"/>
    <mergeCell ref="C26:E26"/>
    <mergeCell ref="C20:E20"/>
    <mergeCell ref="A24:E24"/>
    <mergeCell ref="A25:E25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2018-08-15T07:30:29Z</dcterms:modified>
  <cp:category/>
  <cp:version/>
  <cp:contentType/>
  <cp:contentStatus/>
</cp:coreProperties>
</file>