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1'!$6:$6</definedName>
  </definedNames>
  <calcPr fullCalcOnLoad="1"/>
</workbook>
</file>

<file path=xl/sharedStrings.xml><?xml version="1.0" encoding="utf-8"?>
<sst xmlns="http://schemas.openxmlformats.org/spreadsheetml/2006/main" count="408" uniqueCount="354">
  <si>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</si>
  <si>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</si>
  <si>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</si>
  <si>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</si>
  <si>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</si>
  <si>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</si>
  <si>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</si>
  <si>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</si>
  <si>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</si>
  <si>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</si>
  <si>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</si>
  <si>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</si>
  <si>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</si>
  <si>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</si>
  <si>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</si>
  <si>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</si>
  <si>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</si>
  <si>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</si>
  <si>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                                       </t>
  </si>
  <si>
    <t>182 1 01 02030 01 0000 110</t>
  </si>
  <si>
    <t>182 1 01 02040 01 0000 110</t>
  </si>
  <si>
    <t>000 1 05 00000 00 0000 000</t>
  </si>
  <si>
    <t>182 1 05 02010 02 0000 110</t>
  </si>
  <si>
    <t>182 1 05 03010 01 0000 110</t>
  </si>
  <si>
    <t xml:space="preserve">Единый сельскохозяйственный налог                                                         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</si>
  <si>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</si>
  <si>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</si>
  <si>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</si>
  <si>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</si>
  <si>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</si>
  <si>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041 1 11 05013 10 0000 120</t>
  </si>
  <si>
    <t>041 1 11 05035 05 0000 120</t>
  </si>
  <si>
    <t>000 1 12 00000 00 0000 000</t>
  </si>
  <si>
    <t>048 1 12 01010 01 0000 120</t>
  </si>
  <si>
    <t>Плата за выбросы загрязняющих веществ в атмосферный воздух стационарными объектами</t>
  </si>
  <si>
    <t>048 1 12 01030 01 0000 120</t>
  </si>
  <si>
    <t>048 1 12 01040 01 0000 120</t>
  </si>
  <si>
    <t>Плата за размещение отходов производства и потребления</t>
  </si>
  <si>
    <t>000 1 13 00000 00 0000 000</t>
  </si>
  <si>
    <t>000 1 13 01995 05 0000 130</t>
  </si>
  <si>
    <t xml:space="preserve">Прочие доходы от оказания платных услуг (работ)  получателями средств бюджетов муниципальных районов </t>
  </si>
  <si>
    <t>035 1 13 01995 05 0000 130</t>
  </si>
  <si>
    <t>039 1 13 01995 05 0000 130</t>
  </si>
  <si>
    <t xml:space="preserve">Прочие доходы от оказания платных услуг (работ) получателями средств бюджетов муниципальных районов        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</si>
  <si>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</si>
  <si>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</si>
  <si>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</si>
  <si>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</si>
  <si>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</si>
  <si>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000 1 16 03000 00 0000 140</t>
  </si>
  <si>
    <t>182 1 16 03030 01 0000 140</t>
  </si>
  <si>
    <t>000 1 16 25000 00 0000 140</t>
  </si>
  <si>
    <t>000 1 16 25060 01 0000 140</t>
  </si>
  <si>
    <t>321 1 16 25060 01 0000 140</t>
  </si>
  <si>
    <t>000 1 16 90000 00 0000 140</t>
  </si>
  <si>
    <t>000 1 16 90050 05 0000 140</t>
  </si>
  <si>
    <t>035 1 16 90050 05 0000 140</t>
  </si>
  <si>
    <t>188 1 16 90050 05 0000 140</t>
  </si>
  <si>
    <t>000 2 00 00000 00 0000 000</t>
  </si>
  <si>
    <t>000 1 11 05010 00 0000 120</t>
  </si>
  <si>
    <t>000 1 11 05030 00 0000 120</t>
  </si>
  <si>
    <t>000 1 12 01000 01 0000 120</t>
  </si>
  <si>
    <t xml:space="preserve">Плата за негативное воздействие на окружающую среду                                                                                               </t>
  </si>
  <si>
    <t>Плата за сбросы загрязняющих веществ в водные объекты</t>
  </si>
  <si>
    <t>000 1 13 01000 00 0000 130</t>
  </si>
  <si>
    <t>000 1 13 01990 00 0000 130</t>
  </si>
  <si>
    <t>000 1 14 06010 00 0000 430</t>
  </si>
  <si>
    <t xml:space="preserve">Прочие поступления от денежных взысканий (штрафов) и иных сумм в возмещение ущерба, зачисляемые в бюджеты муниципальных районов  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</si>
  <si>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</si>
  <si>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</si>
  <si>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</si>
  <si>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</si>
  <si>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                                     </t>
  </si>
  <si>
    <t>000 1 05 02000 02 0000 110</t>
  </si>
  <si>
    <t>000 1 05 03000 01 0000 110</t>
  </si>
  <si>
    <t>ПЛАТЕЖИ ПРИ ПОЛЬЗОВАНИИ ПРИРОДНЫМИ РЕСУРСАМИ</t>
  </si>
  <si>
    <t>000 2 02 00000 00 0000 000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</si>
  <si>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</si>
  <si>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         </t>
  </si>
  <si>
    <t>НАЛОГИ НА ТОВАРЫ (РАБОТЫ, УСЛУГИ), РЕАЛИЗУЕМЫЕ НА ТЕРРИТОРИИ РОССИЙСКОЙ ФЕДЕРАЦИИ</t>
  </si>
  <si>
    <t xml:space="preserve">Акцизы по подакцизным товарам (продукции), производимым на территории Российской Федерации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</si>
  <si>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</si>
  <si>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</si>
  <si>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</si>
  <si>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Государственная пошлина  за государственную регистрацию, а также за совершение прочих юридически значимых действий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</si>
  <si>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</si>
  <si>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</si>
  <si>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</si>
  <si>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182 1 16 03010 01 0000 140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</si>
  <si>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</si>
  <si>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</si>
  <si>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188 1 16 43000 01 0000 140</t>
  </si>
  <si>
    <t>000 1 11 05020 00 0000 120</t>
  </si>
  <si>
    <t>Сумма, руб.</t>
  </si>
  <si>
    <t>000 2 08 00000 00 0000 000</t>
  </si>
  <si>
    <t>000 2 08 05000 05 0000 180</t>
  </si>
  <si>
    <t>037 2 08 05000 05 0000 180</t>
  </si>
  <si>
    <t xml:space="preserve"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</si>
  <si>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</si>
  <si>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</si>
  <si>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</si>
  <si>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</si>
  <si>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</si>
  <si>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</si>
  <si>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</si>
  <si>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</si>
  <si>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</si>
  <si>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</si>
  <si>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000 1 05 02010 02 0000 110</t>
  </si>
  <si>
    <t>000 1 08 03010 01 0000 110</t>
  </si>
  <si>
    <t>000 1 08 07150 01 0000 110</t>
  </si>
  <si>
    <t>000 1 11 05025 05 0000 120</t>
  </si>
  <si>
    <t>000 1 11 05035 05 0000 120</t>
  </si>
  <si>
    <t>000 1 12 01010 01 0000 120</t>
  </si>
  <si>
    <t>000 1 12 01030 01 0000 120</t>
  </si>
  <si>
    <t>000 1 12 01040 01 0000 120</t>
  </si>
  <si>
    <t>000 1 14 02050 05 0000 410</t>
  </si>
  <si>
    <t>000 1 14 02053 05 0000 410</t>
  </si>
  <si>
    <t>000 1 16 03010 01 0000 140</t>
  </si>
  <si>
    <t>000 1 16 03030 01 0000 140</t>
  </si>
  <si>
    <t>000 1 05 03010 01 0000 110</t>
  </si>
  <si>
    <t>000 1 11 05013 10 0000 120</t>
  </si>
  <si>
    <t>000 1 13 02000 00 0000 130</t>
  </si>
  <si>
    <t>000 1 13 02990 00 0000 130</t>
  </si>
  <si>
    <t>000 1 13 02995 05 0000 130</t>
  </si>
  <si>
    <t>035 1 13 02995 05 0000 130</t>
  </si>
  <si>
    <t xml:space="preserve">Государственная пошлина за выдачу разрешения на установку рекламной конструкции                                                                                                 </t>
  </si>
  <si>
    <r>
      <t xml:space="preserve">Доходы от оказания платных услуг  (работ)                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</t>
    </r>
  </si>
  <si>
    <r>
      <t xml:space="preserve">Прочие доходы от оказания платных услуг (работ)             </t>
    </r>
    <r>
      <rPr>
        <i/>
        <sz val="14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</t>
    </r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</si>
  <si>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</si>
  <si>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</si>
  <si>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Субвенции местным бюджетам на выполнение передаваемых полномочий субъектов Российской Федерации 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</si>
  <si>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</si>
  <si>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Прочие субвенции</t>
  </si>
  <si>
    <t xml:space="preserve">Прочие субвенции бюджетам муниципальных районов </t>
  </si>
  <si>
    <r>
      <t>Прочие субвенции бюджетам муниципальных районов</t>
    </r>
    <r>
      <rPr>
        <i/>
        <sz val="10"/>
        <rFont val="Times New Roman"/>
        <family val="1"/>
      </rPr>
      <t xml:space="preserve"> </t>
    </r>
  </si>
  <si>
    <t xml:space="preserve">000 1 11 05013 13 0000 120 </t>
  </si>
  <si>
    <t>041 1 11 05013 13 0000 120</t>
  </si>
  <si>
    <t>041 1 14 06013 13 0000 430</t>
  </si>
  <si>
    <t>000 1 14 06013 13 0000 430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</si>
  <si>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</si>
  <si>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</si>
  <si>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</si>
  <si>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</si>
  <si>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188 1 16 08020 01 0000 140</t>
  </si>
  <si>
    <t>000 1 17 00000 00 0000 000</t>
  </si>
  <si>
    <t>ПРОЧИЕ НЕНАЛОГОВЫЕ ДОХОДЫ</t>
  </si>
  <si>
    <t>100 1 03 02230 01 0000 110</t>
  </si>
  <si>
    <t>100 1 03 02240 01 0000 110</t>
  </si>
  <si>
    <t>100 1 03 02250 01 0000 110</t>
  </si>
  <si>
    <t>041 1 08 07150 01 0000 110</t>
  </si>
  <si>
    <t xml:space="preserve">Прочие доходы от оказания платных услуг (работ) получателями средств бюджетов муниципальных районов                           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</si>
  <si>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</si>
  <si>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</si>
  <si>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</si>
  <si>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</si>
  <si>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000 1 09 00000 00 0000 000</t>
  </si>
  <si>
    <t>ЗАДОЛЖЕННОСТЬ И ПЕРЕРАСЧЕТЫ ПО ОТМЕНЕННЫМ НАЛОГАМ, СБОРАМ И ИНЫМ ОБЯЗАТЕЛЬНЫМ ПЛАТЕЖАМ</t>
  </si>
  <si>
    <t>000 1 12 01020 01 0000 120</t>
  </si>
  <si>
    <t>Плата за выбросы загрязняющих веществ в атмосферный воздух передвижными объектами</t>
  </si>
  <si>
    <t>048 1 12 01020 01 0000 120</t>
  </si>
  <si>
    <t xml:space="preserve">ДОХОДЫ ОТ ОКАЗАНИЯ ПЛАТНЫХ УСЛУГ (РАБОТ) И КОМПЕНСАЦИИ ЗАТРАТ ГОСУДАРСТВА </t>
  </si>
  <si>
    <r>
      <t xml:space="preserve">Доходы от компенсации затрат государства </t>
    </r>
    <r>
      <rPr>
        <sz val="14"/>
        <rFont val="Times New Roman"/>
        <family val="1"/>
      </rPr>
      <t xml:space="preserve">                                         </t>
    </r>
  </si>
  <si>
    <t xml:space="preserve">Прочие доходы от компенсации затрат государства </t>
  </si>
  <si>
    <t>Прочие доходы от компенсации затрат бюджетов муниципальных районов</t>
  </si>
  <si>
    <t xml:space="preserve">Прочие доходы от компенсации затрат бюджетов муниципальных районов </t>
  </si>
  <si>
    <t xml:space="preserve">ШТРАФЫ, САНКЦИИ, ВОЗМЕЩЕНИЕ УЩЕРБА 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</si>
  <si>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</si>
  <si>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</si>
  <si>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041 1 16 25030 01 0000 140</t>
  </si>
  <si>
    <r>
      <t xml:space="preserve">Прочие поступления от денежных взысканий (штрафов) и иных сумм в возмещение ущерба </t>
    </r>
    <r>
      <rPr>
        <sz val="14"/>
        <rFont val="Times New Roman"/>
        <family val="1"/>
      </rPr>
      <t xml:space="preserve">                       </t>
    </r>
  </si>
  <si>
    <r>
      <t>Прочие поступления от денежных взысканий (штрафов) и иных сумм в возмещение ущерба, зачисляемые в бюджеты муниципальных районов</t>
    </r>
    <r>
      <rPr>
        <sz val="14"/>
        <rFont val="Times New Roman"/>
        <family val="1"/>
      </rPr>
      <t xml:space="preserve">     </t>
    </r>
    <r>
      <rPr>
        <i/>
        <sz val="14"/>
        <rFont val="Times New Roman"/>
        <family val="1"/>
      </rPr>
      <t xml:space="preserve">  </t>
    </r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</si>
  <si>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</si>
  <si>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Дотации  на выравнивание бюджетной обеспеченности </t>
  </si>
  <si>
    <t xml:space="preserve">Дотации бюджетам муниципальных районов на выравнивание бюджетной обеспеченности </t>
  </si>
  <si>
    <r>
      <t>Прочие субсидии бюджетам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</si>
  <si>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Субвенции бюджетам бюджетной системы Российской Федерации </t>
  </si>
  <si>
    <r>
      <t xml:space="preserve">Субвенции бюджетам муниципальных районов на выполнение передаваемых полномочий субъектов Российской Федерации </t>
    </r>
  </si>
  <si>
    <t>000 1 05 04020 02 0000 110</t>
  </si>
  <si>
    <t>182 1 05 04020 02 0000 110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</si>
  <si>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</si>
  <si>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</si>
  <si>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>Единый налог на вмененный доход для отдельных видов деятельности</t>
    </r>
    <r>
      <rPr>
        <i/>
        <sz val="10"/>
        <color indexed="56"/>
        <rFont val="Times New Roman"/>
        <family val="1"/>
      </rPr>
      <t xml:space="preserve">         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</si>
  <si>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</t>
    </r>
  </si>
  <si>
    <r>
      <t xml:space="preserve">Единый налог на вмененный доход для отдельных видов деятельности </t>
    </r>
    <r>
      <rPr>
        <sz val="14"/>
        <rFont val="Times New Roman"/>
        <family val="1"/>
      </rPr>
      <t xml:space="preserve">                                           </t>
    </r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</si>
  <si>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</si>
  <si>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Налог, взимаемый в связи с применением патентной системы налогообложения зачисляемый в бюджеты муниципальных районов </t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</si>
  <si>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</si>
  <si>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Государственная пошлина по делам, рассматриваемым в судах общей юрисдикции, мировыми судьями 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</si>
  <si>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</si>
  <si>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r>
  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  </r>
    <r>
      <rPr>
        <i/>
        <sz val="10"/>
        <rFont val="Times New Roman"/>
        <family val="1"/>
      </rPr>
      <t xml:space="preserve"> </t>
    </r>
  </si>
  <si>
    <t xml:space="preserve">ДОХОДЫ ОТ ИСПОЛЬЗОВАНИЯ ИМУЩЕСТВА, НАХОДЯЩЕГОСЯ В ГОСУДАРСТВЕННОЙ И МУНИЦИПАЛЬНОЙ СОБСТВЕННОСТИ 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</si>
  <si>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</si>
  <si>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</si>
  <si>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  </r>
    <r>
      <rPr>
        <i/>
        <sz val="10"/>
        <color indexed="56"/>
        <rFont val="Times New Roman"/>
        <family val="1"/>
      </rPr>
      <t xml:space="preserve">  </t>
    </r>
    <r>
      <rPr>
        <sz val="14"/>
        <rFont val="Times New Roman"/>
        <family val="1"/>
      </rPr>
      <t xml:space="preserve">                                                                                         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</si>
  <si>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  </r>
    <r>
      <rPr>
        <i/>
        <sz val="10"/>
        <color indexed="56"/>
        <rFont val="Times New Roman"/>
        <family val="1"/>
      </rPr>
      <t xml:space="preserve">     </t>
    </r>
    <r>
      <rPr>
        <sz val="14"/>
        <rFont val="Times New Roman"/>
        <family val="1"/>
      </rPr>
      <t xml:space="preserve">                    </t>
    </r>
  </si>
  <si>
    <r>
  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 </t>
    </r>
    <r>
      <rPr>
        <sz val="14"/>
        <rFont val="Times New Roman"/>
        <family val="1"/>
      </rPr>
      <t xml:space="preserve">                                 </t>
    </r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</si>
  <si>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</si>
  <si>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</si>
  <si>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</si>
  <si>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041 1 13 02995 05 0000 130</t>
  </si>
  <si>
    <t>415 1 16 90050 05 0000 140</t>
  </si>
  <si>
    <t>000 1 14 06013 10 0000 430</t>
  </si>
  <si>
    <t>041 1 14 06013 10 0000 430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</si>
  <si>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</si>
  <si>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>000 2 02 10000 00 0000 151</t>
  </si>
  <si>
    <t>000 2 02 15001 00 0000 151</t>
  </si>
  <si>
    <t>000 2 02 15001 05 0000 151</t>
  </si>
  <si>
    <t>037 2 02 15001 05 0000 151</t>
  </si>
  <si>
    <t>000 2 02 20000 00 0000 151</t>
  </si>
  <si>
    <t>000 2 02 29999 00 0000 151</t>
  </si>
  <si>
    <t>000 2 02 29999 05 0000 151</t>
  </si>
  <si>
    <t>039 2 02 29999 05 0000 151</t>
  </si>
  <si>
    <t>000 2 02 30000 00 0000 151</t>
  </si>
  <si>
    <t>000 2 02 30024 00 0000 151</t>
  </si>
  <si>
    <t>000 2 02 30024 05 0000 151</t>
  </si>
  <si>
    <t>035 2 02 30024 05 0000 151</t>
  </si>
  <si>
    <t>039 2 02 30024 05 0000 151</t>
  </si>
  <si>
    <t xml:space="preserve">044 2 02 30024 05 0000 151 </t>
  </si>
  <si>
    <t>000 2 02 39999 00 0000 151</t>
  </si>
  <si>
    <t>000 2 02 39999 05 0000 151</t>
  </si>
  <si>
    <t>039 2 02 39999 05 0000 151</t>
  </si>
  <si>
    <t>000 2 02 40000 00 0000 151</t>
  </si>
  <si>
    <t>000 2 02 40014 00 0000 151</t>
  </si>
  <si>
    <t>000 2 02 40014 05 0000 151</t>
  </si>
  <si>
    <t>043 2 02 40014 05 0000 151</t>
  </si>
  <si>
    <t>000 2 19 00000 00 0000 000</t>
  </si>
  <si>
    <t>000 2 19 00000 05 0000 151</t>
  </si>
  <si>
    <t>000 2 19 60010 05 0000 151</t>
  </si>
  <si>
    <t>039 2 19 60010 05 0000 151</t>
  </si>
  <si>
    <t xml:space="preserve">Иные межбюджетные трансферты 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</si>
  <si>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</si>
  <si>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</si>
  <si>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</si>
  <si>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</si>
  <si>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</si>
  <si>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035 2 02 29999 05 0000 151</t>
  </si>
  <si>
    <t xml:space="preserve">000 1 14 06025 05 0000 430 </t>
  </si>
  <si>
    <t xml:space="preserve">041 1 14 06025 05 0000 430 </t>
  </si>
  <si>
    <t>000 2 02 20051 00 0000 151</t>
  </si>
  <si>
    <t>000 2 02 20051 05 0000 151</t>
  </si>
  <si>
    <t>035 2 02 20051 05 0000 151</t>
  </si>
  <si>
    <t>000 2 02 15002 00 0000 151</t>
  </si>
  <si>
    <t>000 2 02 15002 05 0000 151</t>
  </si>
  <si>
    <t>037 2 02 15002 05 0000 151</t>
  </si>
  <si>
    <t>041 2 02 29999 05 0000 151</t>
  </si>
  <si>
    <t>000 2 02 25519 00 0000 151</t>
  </si>
  <si>
    <t>000 2 02 25519 05 0000 151</t>
  </si>
  <si>
    <t>035 2 02 25519 05 0000 151</t>
  </si>
  <si>
    <t xml:space="preserve">НАЛОГОВЫЕ И НЕНАЛОГОВЫЕ ДОХОДЫ </t>
  </si>
  <si>
    <t>000 1 03 02260 01 0000 110</t>
  </si>
  <si>
    <t>100 1 03 02260 01 0000 110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</si>
  <si>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</si>
  <si>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</si>
  <si>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</si>
  <si>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</si>
  <si>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000 1 09 01030 05 0000 110</t>
  </si>
  <si>
    <t>000 1 09 01000 00 0000 110</t>
  </si>
  <si>
    <t>182 1 09 01030 05 0000 110</t>
  </si>
  <si>
    <t>000 1 09 04000 00 0000 110</t>
  </si>
  <si>
    <t>000 1 09 04010 02 0000 110</t>
  </si>
  <si>
    <t>182 1 09 04010 02 0000 110</t>
  </si>
  <si>
    <t>000 1 09 04053 05 0000 110</t>
  </si>
  <si>
    <t>182 1 09 04053 05 0000 110</t>
  </si>
  <si>
    <t>000 1 09 06000 02 0000 110</t>
  </si>
  <si>
    <t>000 1 09 06010 02 0000 110</t>
  </si>
  <si>
    <t>182 1 09 06010 02 0000 110</t>
  </si>
  <si>
    <t xml:space="preserve">000 1 09 07033 05 0000 110 </t>
  </si>
  <si>
    <t>182 1 09 07033 05 0000 110</t>
  </si>
  <si>
    <t>000 1 09 07053 05 0000 110</t>
  </si>
  <si>
    <t>182 1 09 07053 05 0000 110</t>
  </si>
  <si>
    <t xml:space="preserve">ЗАДОЛЖЕННОСТЬ И ПЕРЕРАСЧЕТЫ ПО ОТМЕНЕННЫМ НАЛОГАМ, СБОРАМ И ИНЫМ ОБЯЗАТЕЛЬНЫМ ПЛАТЕЖАМ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</si>
  <si>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</si>
  <si>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</si>
  <si>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Налоги на имущество
</t>
  </si>
  <si>
    <t xml:space="preserve">Налог на имущество предприятий
</t>
  </si>
  <si>
    <t>000 1 09 04050 00 0000 110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</si>
  <si>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</si>
  <si>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межселенных территориях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</si>
  <si>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</si>
  <si>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</si>
  <si>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>Налог с продаж</t>
  </si>
  <si>
    <t>000 1 09 07000 00 0000 110</t>
  </si>
  <si>
    <t xml:space="preserve">Прочие налоги и сборы (по отмененным местным налогам и сборам)
</t>
  </si>
  <si>
    <t>000 1 09 07030 00 0000 110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</si>
  <si>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</si>
  <si>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</si>
  <si>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>000 1 09 07050 00 0000 110</t>
  </si>
  <si>
    <t xml:space="preserve">Прочие местные налоги и сборы
</t>
  </si>
  <si>
    <t xml:space="preserve">Прочие местные налоги и сборы, мобилизуемые на территориях муниципальных районов
</t>
  </si>
  <si>
    <t>000 1 11 03000 00 0000 120</t>
  </si>
  <si>
    <t>000 1 11 03050 05 0000 120</t>
  </si>
  <si>
    <t xml:space="preserve">Проценты, полученные от предоставления бюджетных кредитов внутри страны
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</si>
  <si>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</si>
  <si>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</si>
  <si>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000 1 11 05013 05 0000 120</t>
  </si>
  <si>
    <t>041 1 11 05013 05 0000 120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</si>
  <si>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</si>
  <si>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044 1 13 02995 05 0000 130</t>
  </si>
  <si>
    <t>000 1 14 06013 05 0000 430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</si>
  <si>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</si>
  <si>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>041 1 14 06013 05 0000 430</t>
  </si>
  <si>
    <t>000 1 16 33000 00 0000 140</t>
  </si>
  <si>
    <t>000 1 16 33050 05 0000 140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</si>
  <si>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</si>
  <si>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</si>
  <si>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161 1 16 33050 05 0000 140</t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</si>
  <si>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</t>
    </r>
  </si>
  <si>
    <t>Прочие субсидии бюджетам муниципальных районов</t>
  </si>
  <si>
    <t xml:space="preserve">Прочие субсидии бюджетам муниципальных районов </t>
  </si>
  <si>
    <r>
      <t xml:space="preserve">Прочие субсидии бюджетам муниципальных районов </t>
    </r>
  </si>
  <si>
    <t xml:space="preserve">Прочие субсидии </t>
  </si>
  <si>
    <t xml:space="preserve">Субсидия бюджетам муниципальных районов на поддержку отрасли культуры </t>
  </si>
  <si>
    <t xml:space="preserve">Субсидия бюджетам на поддержку отрасли культуры </t>
  </si>
  <si>
    <t xml:space="preserve">Субсидии бюджетам муниципальных районов на реализацию федеральных целевых программ </t>
  </si>
  <si>
    <t xml:space="preserve">Субсидии бюджетам на реализацию федеральных целевых программ </t>
  </si>
  <si>
    <t xml:space="preserve">Субсидии бюджетам бюджетной системы Российской Федерации (межбюджетные субсидии) </t>
  </si>
  <si>
    <t xml:space="preserve">Дотации бюджетам муниципальных районов на поддержку мер по обеспечению сбалансированности бюджетов </t>
  </si>
  <si>
    <t xml:space="preserve">Дотации бюджетам на поддержку мер по обеспечению сбалансированности бюджетов </t>
  </si>
  <si>
    <r>
      <t xml:space="preserve">Дотации бюджетам бюджетной системы Российской Федерации </t>
    </r>
  </si>
  <si>
    <t>Безвозмездные поступления от других бюджетов бюджетной системы Российской Федерации</t>
  </si>
  <si>
    <r>
      <t xml:space="preserve">БЕЗВОЗМЕЗДНЫЕ ПОСТУПЛЕНИЯ </t>
    </r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</si>
  <si>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 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</si>
  <si>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</si>
  <si>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</si>
  <si>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</si>
  <si>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Доходы от продажи земельных участков, находящихся в государственной и муниципальной собственности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</si>
  <si>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</si>
  <si>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</si>
  <si>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</si>
  <si>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МАТЕРИАЛЬНЫХ И НЕМАТЕРИАЛЬНЫХ АКТИВОВ </t>
  </si>
  <si>
    <r>
  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  <r>
      <rPr>
        <i/>
        <sz val="11"/>
        <rFont val="Times New Roman"/>
        <family val="1"/>
      </rPr>
      <t xml:space="preserve"> </t>
    </r>
  </si>
  <si>
    <t>188 1 16 28000 01 0000 140</t>
  </si>
  <si>
    <t>041 1 16 90050 05 0000 140</t>
  </si>
  <si>
    <t>076 1 16 90050 05 0000 140</t>
  </si>
  <si>
    <t>000 1 06 01000 00 0000 110</t>
  </si>
  <si>
    <t xml:space="preserve">Налог на имущество физических лиц
</t>
  </si>
  <si>
    <t>000 1 06 01030 05 0000 110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</si>
  <si>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</si>
  <si>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182 1 06 01030 05 0000 110</t>
  </si>
  <si>
    <t>Сведения о доходах бюджета по видам доходов на 2018 год в сравнении с утвержденным бюджетом на 01.11.2017 год</t>
  </si>
  <si>
    <t>Отклонение</t>
  </si>
  <si>
    <t>-,+</t>
  </si>
  <si>
    <t>%</t>
  </si>
  <si>
    <t>Утвержденные бюджетные назначения на 01.11.2017 год</t>
  </si>
  <si>
    <t>Утверждено проектом решения на 2018 год</t>
  </si>
  <si>
    <r>
  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  </r>
    <r>
      <rPr>
        <i/>
        <sz val="10"/>
        <color indexed="5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                                       </t>
    </r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</si>
  <si>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</si>
  <si>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</si>
  <si>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</si>
  <si>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</si>
  <si>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</si>
  <si>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</si>
  <si>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035 2 02 35120 05 0000 151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</si>
</sst>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51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/>
    </xf>
    <xf numFmtId="4" fontId="2" fillId="34" borderId="10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shrinkToFit="1"/>
    </xf>
    <xf numFmtId="4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justify" vertical="top" wrapText="1"/>
    </xf>
    <xf numFmtId="4" fontId="9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 horizontal="justify" vertical="top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top" wrapText="1"/>
    </xf>
    <xf numFmtId="2" fontId="3" fillId="34" borderId="10" xfId="0" applyNumberFormat="1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shrinkToFit="1"/>
    </xf>
    <xf numFmtId="0" fontId="3" fillId="34" borderId="10" xfId="0" applyFont="1" applyFill="1" applyBorder="1" applyAlignment="1">
      <alignment horizontal="left" vertical="top" wrapText="1"/>
    </xf>
    <xf numFmtId="0" fontId="2" fillId="34" borderId="10" xfId="0" applyFont="1" applyFill="1" applyBorder="1" applyAlignment="1">
      <alignment horizontal="center" vertical="top" shrinkToFit="1"/>
    </xf>
    <xf numFmtId="0" fontId="2" fillId="34" borderId="10" xfId="0" applyFont="1" applyFill="1" applyBorder="1" applyAlignment="1">
      <alignment horizontal="justify" vertical="top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 vertical="top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justify" vertical="top" wrapText="1"/>
    </xf>
    <xf numFmtId="4" fontId="8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07"/>
  <sheetViews>
    <sheetView tabSelected="1" zoomScalePageLayoutView="0" workbookViewId="0" topLeftCell="A198">
      <selection activeCell="F18" sqref="F18"/>
    </sheetView>
  </sheetViews>
  <sheetFormatPr defaultColWidth="9.00390625" defaultRowHeight="12.75"/>
  <cols>
    <col min="1" max="1" width="35.125" style="2" customWidth="1"/>
    <col min="2" max="2" width="48.375" style="3" customWidth="1"/>
    <col min="3" max="3" width="19.375" style="3" customWidth="1"/>
    <col min="4" max="5" width="19.375" style="4" customWidth="1"/>
    <col min="6" max="6" width="20.00390625" style="3" customWidth="1"/>
    <col min="7" max="7" width="15.125" style="3" bestFit="1" customWidth="1"/>
    <col min="8" max="8" width="14.75390625" style="3" customWidth="1"/>
    <col min="9" max="9" width="14.125" style="3" customWidth="1"/>
    <col min="10" max="16384" width="9.125" style="3" customWidth="1"/>
  </cols>
  <sheetData>
    <row r="2" spans="1:8" ht="32.25" customHeight="1">
      <c r="A2" s="45" t="s">
        <v>340</v>
      </c>
      <c r="B2" s="45"/>
      <c r="C2" s="45"/>
      <c r="D2" s="45"/>
      <c r="E2" s="45"/>
      <c r="F2" s="45"/>
      <c r="G2" s="42"/>
      <c r="H2" s="42"/>
    </row>
    <row r="3" spans="1:6" ht="14.25" customHeight="1">
      <c r="A3" s="48"/>
      <c r="B3" s="48"/>
      <c r="C3" s="48"/>
      <c r="D3" s="48"/>
      <c r="E3" s="48"/>
      <c r="F3" s="48"/>
    </row>
    <row r="4" spans="1:6" ht="18.75" customHeight="1">
      <c r="A4" s="47" t="s">
        <v>68</v>
      </c>
      <c r="B4" s="47" t="s">
        <v>69</v>
      </c>
      <c r="C4" s="43" t="s">
        <v>93</v>
      </c>
      <c r="D4" s="44"/>
      <c r="E4" s="49" t="s">
        <v>341</v>
      </c>
      <c r="F4" s="49"/>
    </row>
    <row r="5" spans="1:6" ht="88.5" customHeight="1">
      <c r="A5" s="47"/>
      <c r="B5" s="47"/>
      <c r="C5" s="39" t="s">
        <v>344</v>
      </c>
      <c r="D5" s="38" t="s">
        <v>345</v>
      </c>
      <c r="E5" s="40" t="s">
        <v>342</v>
      </c>
      <c r="F5" s="41" t="s">
        <v>343</v>
      </c>
    </row>
    <row r="6" spans="1:6" ht="18.75">
      <c r="A6" s="11">
        <v>1</v>
      </c>
      <c r="B6" s="11">
        <v>2</v>
      </c>
      <c r="C6" s="6">
        <v>3</v>
      </c>
      <c r="D6" s="15">
        <v>4</v>
      </c>
      <c r="E6" s="15"/>
      <c r="F6" s="15">
        <v>5</v>
      </c>
    </row>
    <row r="7" spans="1:6" ht="46.5" customHeight="1">
      <c r="A7" s="21" t="s">
        <v>11</v>
      </c>
      <c r="B7" s="37" t="s">
        <v>249</v>
      </c>
      <c r="C7" s="25">
        <f>C8+C18+C28+C45++C73+C91+C101+C113+C129+C53+C41</f>
        <v>70086283.63</v>
      </c>
      <c r="D7" s="25">
        <f>D8+D18+D28+D45++D73+D91+D101+D113+D129+D53+D41</f>
        <v>63466999.99999999</v>
      </c>
      <c r="E7" s="25">
        <f>D7-C7</f>
        <v>-6619283.630000003</v>
      </c>
      <c r="F7" s="25">
        <f>D7/C7*100</f>
        <v>90.55552201206078</v>
      </c>
    </row>
    <row r="8" spans="1:6" ht="18.75">
      <c r="A8" s="21" t="s">
        <v>12</v>
      </c>
      <c r="B8" s="37" t="s">
        <v>13</v>
      </c>
      <c r="C8" s="25">
        <f>C9</f>
        <v>45712800</v>
      </c>
      <c r="D8" s="25">
        <f>D9</f>
        <v>47046334.98</v>
      </c>
      <c r="E8" s="25">
        <f>D8-C8</f>
        <v>1333534.9799999967</v>
      </c>
      <c r="F8" s="25">
        <f>D8/C8*100</f>
        <v>102.91720257783376</v>
      </c>
    </row>
    <row r="9" spans="1:6" ht="18.75">
      <c r="A9" s="14" t="s">
        <v>14</v>
      </c>
      <c r="B9" s="20" t="s">
        <v>15</v>
      </c>
      <c r="C9" s="30">
        <f>C10+C12+C16+C14</f>
        <v>45712800</v>
      </c>
      <c r="D9" s="30">
        <f>D10+D12+D16+D14</f>
        <v>47046334.98</v>
      </c>
      <c r="E9" s="30">
        <f>D9-C9</f>
        <v>1333534.9799999967</v>
      </c>
      <c r="F9" s="30">
        <f>D9/C9*100</f>
        <v>102.91720257783376</v>
      </c>
    </row>
    <row r="10" spans="1:6" ht="150.75" customHeight="1">
      <c r="A10" s="14" t="s">
        <v>100</v>
      </c>
      <c r="B10" s="16" t="s">
        <v>78</v>
      </c>
      <c r="C10" s="9">
        <f>C11</f>
        <v>45132800</v>
      </c>
      <c r="D10" s="9">
        <f>D11</f>
        <v>46442534.98</v>
      </c>
      <c r="E10" s="30">
        <f aca="true" t="shared" si="0" ref="E10:E73">D10-C10</f>
        <v>1309734.9799999967</v>
      </c>
      <c r="F10" s="30">
        <f aca="true" t="shared" si="1" ref="F10:F73">D10/C10*100</f>
        <v>102.90195817675836</v>
      </c>
    </row>
    <row r="11" spans="1:6" ht="153" customHeight="1">
      <c r="A11" s="14" t="s">
        <v>16</v>
      </c>
      <c r="B11" s="16" t="s">
        <v>78</v>
      </c>
      <c r="C11" s="9">
        <v>45132800</v>
      </c>
      <c r="D11" s="9">
        <v>46442534.98</v>
      </c>
      <c r="E11" s="30">
        <f t="shared" si="0"/>
        <v>1309734.9799999967</v>
      </c>
      <c r="F11" s="30">
        <f t="shared" si="1"/>
        <v>102.90195817675836</v>
      </c>
    </row>
    <row r="12" spans="1:6" ht="210" customHeight="1">
      <c r="A12" s="14" t="s">
        <v>101</v>
      </c>
      <c r="B12" s="16" t="s">
        <v>18</v>
      </c>
      <c r="C12" s="9">
        <f>C13</f>
        <v>256000</v>
      </c>
      <c r="D12" s="9">
        <f>D13</f>
        <v>259800</v>
      </c>
      <c r="E12" s="30">
        <f t="shared" si="0"/>
        <v>3800</v>
      </c>
      <c r="F12" s="30">
        <f t="shared" si="1"/>
        <v>101.484375</v>
      </c>
    </row>
    <row r="13" spans="1:6" ht="207" customHeight="1">
      <c r="A13" s="14" t="s">
        <v>17</v>
      </c>
      <c r="B13" s="16" t="s">
        <v>18</v>
      </c>
      <c r="C13" s="9">
        <v>256000</v>
      </c>
      <c r="D13" s="50">
        <v>259800</v>
      </c>
      <c r="E13" s="30">
        <f t="shared" si="0"/>
        <v>3800</v>
      </c>
      <c r="F13" s="30">
        <f t="shared" si="1"/>
        <v>101.484375</v>
      </c>
    </row>
    <row r="14" spans="1:6" ht="94.5" customHeight="1">
      <c r="A14" s="14" t="s">
        <v>102</v>
      </c>
      <c r="B14" s="20" t="s">
        <v>72</v>
      </c>
      <c r="C14" s="7">
        <f>C15</f>
        <v>112000</v>
      </c>
      <c r="D14" s="7">
        <f>D15</f>
        <v>113000</v>
      </c>
      <c r="E14" s="30">
        <f t="shared" si="0"/>
        <v>1000</v>
      </c>
      <c r="F14" s="30">
        <f t="shared" si="1"/>
        <v>100.89285714285714</v>
      </c>
    </row>
    <row r="15" spans="1:6" ht="93.75">
      <c r="A15" s="14" t="s">
        <v>19</v>
      </c>
      <c r="B15" s="20" t="s">
        <v>72</v>
      </c>
      <c r="C15" s="7">
        <v>112000</v>
      </c>
      <c r="D15" s="7">
        <v>113000</v>
      </c>
      <c r="E15" s="30">
        <f t="shared" si="0"/>
        <v>1000</v>
      </c>
      <c r="F15" s="30">
        <f t="shared" si="1"/>
        <v>100.89285714285714</v>
      </c>
    </row>
    <row r="16" spans="1:6" ht="186.75" customHeight="1">
      <c r="A16" s="14" t="s">
        <v>103</v>
      </c>
      <c r="B16" s="16" t="s">
        <v>180</v>
      </c>
      <c r="C16" s="7">
        <f>C17</f>
        <v>212000</v>
      </c>
      <c r="D16" s="7">
        <f>D17</f>
        <v>231000</v>
      </c>
      <c r="E16" s="30">
        <f t="shared" si="0"/>
        <v>19000</v>
      </c>
      <c r="F16" s="30">
        <f t="shared" si="1"/>
        <v>108.96226415094338</v>
      </c>
    </row>
    <row r="17" spans="1:6" ht="186.75" customHeight="1">
      <c r="A17" s="14" t="s">
        <v>20</v>
      </c>
      <c r="B17" s="16" t="s">
        <v>180</v>
      </c>
      <c r="C17" s="7">
        <v>212000</v>
      </c>
      <c r="D17" s="7">
        <v>231000</v>
      </c>
      <c r="E17" s="30">
        <f t="shared" si="0"/>
        <v>19000</v>
      </c>
      <c r="F17" s="30">
        <f t="shared" si="1"/>
        <v>108.96226415094338</v>
      </c>
    </row>
    <row r="18" spans="1:6" s="8" customFormat="1" ht="78" customHeight="1">
      <c r="A18" s="26" t="s">
        <v>70</v>
      </c>
      <c r="B18" s="27" t="s">
        <v>79</v>
      </c>
      <c r="C18" s="13">
        <f>C19</f>
        <v>4270947</v>
      </c>
      <c r="D18" s="13">
        <f>D19</f>
        <v>4341449</v>
      </c>
      <c r="E18" s="25">
        <f t="shared" si="0"/>
        <v>70502</v>
      </c>
      <c r="F18" s="25">
        <f t="shared" si="1"/>
        <v>101.65073460288782</v>
      </c>
    </row>
    <row r="19" spans="1:6" ht="56.25">
      <c r="A19" s="28" t="s">
        <v>71</v>
      </c>
      <c r="B19" s="29" t="s">
        <v>80</v>
      </c>
      <c r="C19" s="7">
        <f>C20+C22+C24+C26</f>
        <v>4270947</v>
      </c>
      <c r="D19" s="7">
        <f>D20+D22+D24+D26</f>
        <v>4341449</v>
      </c>
      <c r="E19" s="30">
        <f t="shared" si="0"/>
        <v>70502</v>
      </c>
      <c r="F19" s="30">
        <f t="shared" si="1"/>
        <v>101.65073460288782</v>
      </c>
    </row>
    <row r="20" spans="1:6" ht="131.25" customHeight="1">
      <c r="A20" s="28" t="s">
        <v>106</v>
      </c>
      <c r="B20" s="16" t="s">
        <v>81</v>
      </c>
      <c r="C20" s="7">
        <f>C21</f>
        <v>1649762.72</v>
      </c>
      <c r="D20" s="7">
        <f>D21</f>
        <v>1506750</v>
      </c>
      <c r="E20" s="30">
        <f t="shared" si="0"/>
        <v>-143012.71999999997</v>
      </c>
      <c r="F20" s="30">
        <f t="shared" si="1"/>
        <v>91.33131581491914</v>
      </c>
    </row>
    <row r="21" spans="1:6" ht="131.25" customHeight="1">
      <c r="A21" s="28" t="s">
        <v>147</v>
      </c>
      <c r="B21" s="16" t="s">
        <v>81</v>
      </c>
      <c r="C21" s="7">
        <v>1649762.72</v>
      </c>
      <c r="D21" s="7">
        <v>1506750</v>
      </c>
      <c r="E21" s="30">
        <f t="shared" si="0"/>
        <v>-143012.71999999997</v>
      </c>
      <c r="F21" s="30">
        <f t="shared" si="1"/>
        <v>91.33131581491914</v>
      </c>
    </row>
    <row r="22" spans="1:6" ht="168" customHeight="1">
      <c r="A22" s="28" t="s">
        <v>105</v>
      </c>
      <c r="B22" s="16" t="s">
        <v>82</v>
      </c>
      <c r="C22" s="7">
        <f>C23</f>
        <v>23000</v>
      </c>
      <c r="D22" s="7">
        <f>D23</f>
        <v>18081</v>
      </c>
      <c r="E22" s="30">
        <f t="shared" si="0"/>
        <v>-4919</v>
      </c>
      <c r="F22" s="30">
        <f t="shared" si="1"/>
        <v>78.61304347826086</v>
      </c>
    </row>
    <row r="23" spans="1:6" ht="168" customHeight="1">
      <c r="A23" s="28" t="s">
        <v>148</v>
      </c>
      <c r="B23" s="16" t="s">
        <v>82</v>
      </c>
      <c r="C23" s="7">
        <v>23000</v>
      </c>
      <c r="D23" s="7">
        <v>18081</v>
      </c>
      <c r="E23" s="30">
        <f t="shared" si="0"/>
        <v>-4919</v>
      </c>
      <c r="F23" s="30">
        <f t="shared" si="1"/>
        <v>78.61304347826086</v>
      </c>
    </row>
    <row r="24" spans="1:6" ht="150">
      <c r="A24" s="28" t="s">
        <v>104</v>
      </c>
      <c r="B24" s="16" t="s">
        <v>83</v>
      </c>
      <c r="C24" s="7">
        <f>C25</f>
        <v>2864500</v>
      </c>
      <c r="D24" s="7">
        <f>D25</f>
        <v>2816618</v>
      </c>
      <c r="E24" s="30">
        <f t="shared" si="0"/>
        <v>-47882</v>
      </c>
      <c r="F24" s="30">
        <f t="shared" si="1"/>
        <v>98.32843428172457</v>
      </c>
    </row>
    <row r="25" spans="1:6" ht="150">
      <c r="A25" s="28" t="s">
        <v>149</v>
      </c>
      <c r="B25" s="16" t="s">
        <v>83</v>
      </c>
      <c r="C25" s="7">
        <v>2864500</v>
      </c>
      <c r="D25" s="7">
        <v>2816618</v>
      </c>
      <c r="E25" s="30">
        <f t="shared" si="0"/>
        <v>-47882</v>
      </c>
      <c r="F25" s="30">
        <f t="shared" si="1"/>
        <v>98.32843428172457</v>
      </c>
    </row>
    <row r="26" spans="1:6" ht="168.75">
      <c r="A26" s="28" t="s">
        <v>250</v>
      </c>
      <c r="B26" s="16" t="s">
        <v>252</v>
      </c>
      <c r="C26" s="7">
        <f>C27</f>
        <v>-266315.72</v>
      </c>
      <c r="D26" s="7">
        <f>D27</f>
        <v>0</v>
      </c>
      <c r="E26" s="30">
        <f t="shared" si="0"/>
        <v>266315.72</v>
      </c>
      <c r="F26" s="30">
        <f t="shared" si="1"/>
        <v>0</v>
      </c>
    </row>
    <row r="27" spans="1:6" ht="168.75">
      <c r="A27" s="28" t="s">
        <v>251</v>
      </c>
      <c r="B27" s="16" t="s">
        <v>252</v>
      </c>
      <c r="C27" s="7">
        <v>-266315.72</v>
      </c>
      <c r="D27" s="7">
        <v>0</v>
      </c>
      <c r="E27" s="30">
        <f t="shared" si="0"/>
        <v>266315.72</v>
      </c>
      <c r="F27" s="30">
        <f t="shared" si="1"/>
        <v>0</v>
      </c>
    </row>
    <row r="28" spans="1:6" ht="37.5">
      <c r="A28" s="21" t="s">
        <v>21</v>
      </c>
      <c r="B28" s="22" t="s">
        <v>181</v>
      </c>
      <c r="C28" s="25">
        <f>C29+C34+C37</f>
        <v>6157695.1</v>
      </c>
      <c r="D28" s="25">
        <f>D29+D34+D37</f>
        <v>6980000</v>
      </c>
      <c r="E28" s="25">
        <f t="shared" si="0"/>
        <v>822304.9000000004</v>
      </c>
      <c r="F28" s="25">
        <f t="shared" si="1"/>
        <v>113.35410225166882</v>
      </c>
    </row>
    <row r="29" spans="1:6" ht="37.5">
      <c r="A29" s="14" t="s">
        <v>73</v>
      </c>
      <c r="B29" s="20" t="s">
        <v>182</v>
      </c>
      <c r="C29" s="30">
        <f>C30+C32</f>
        <v>6091956.3</v>
      </c>
      <c r="D29" s="30">
        <f>D30</f>
        <v>6890000</v>
      </c>
      <c r="E29" s="30">
        <f t="shared" si="0"/>
        <v>798043.7000000002</v>
      </c>
      <c r="F29" s="30">
        <f t="shared" si="1"/>
        <v>113.09995772622334</v>
      </c>
    </row>
    <row r="30" spans="1:6" ht="37.5">
      <c r="A30" s="14" t="s">
        <v>108</v>
      </c>
      <c r="B30" s="20" t="s">
        <v>183</v>
      </c>
      <c r="C30" s="30">
        <f>C31</f>
        <v>6091812.39</v>
      </c>
      <c r="D30" s="30">
        <f>D31</f>
        <v>6890000</v>
      </c>
      <c r="E30" s="30">
        <f t="shared" si="0"/>
        <v>798187.6100000003</v>
      </c>
      <c r="F30" s="30">
        <f t="shared" si="1"/>
        <v>113.1026295443744</v>
      </c>
    </row>
    <row r="31" spans="1:6" ht="37.5">
      <c r="A31" s="14" t="s">
        <v>22</v>
      </c>
      <c r="B31" s="20" t="s">
        <v>184</v>
      </c>
      <c r="C31" s="30">
        <v>6091812.39</v>
      </c>
      <c r="D31" s="30">
        <v>6890000</v>
      </c>
      <c r="E31" s="30">
        <f t="shared" si="0"/>
        <v>798187.6100000003</v>
      </c>
      <c r="F31" s="30">
        <f t="shared" si="1"/>
        <v>113.1026295443744</v>
      </c>
    </row>
    <row r="32" spans="1:6" ht="93.75">
      <c r="A32" s="14" t="s">
        <v>253</v>
      </c>
      <c r="B32" s="20" t="s">
        <v>255</v>
      </c>
      <c r="C32" s="30">
        <f>C33</f>
        <v>143.91</v>
      </c>
      <c r="D32" s="30">
        <f>D33</f>
        <v>0</v>
      </c>
      <c r="E32" s="30">
        <f t="shared" si="0"/>
        <v>-143.91</v>
      </c>
      <c r="F32" s="30">
        <f t="shared" si="1"/>
        <v>0</v>
      </c>
    </row>
    <row r="33" spans="1:6" ht="93.75">
      <c r="A33" s="14" t="s">
        <v>254</v>
      </c>
      <c r="B33" s="20" t="s">
        <v>255</v>
      </c>
      <c r="C33" s="30">
        <v>143.91</v>
      </c>
      <c r="D33" s="30">
        <v>0</v>
      </c>
      <c r="E33" s="30">
        <f t="shared" si="0"/>
        <v>-143.91</v>
      </c>
      <c r="F33" s="30">
        <f t="shared" si="1"/>
        <v>0</v>
      </c>
    </row>
    <row r="34" spans="1:6" ht="24" customHeight="1">
      <c r="A34" s="14" t="s">
        <v>74</v>
      </c>
      <c r="B34" s="20" t="s">
        <v>24</v>
      </c>
      <c r="C34" s="30">
        <f>C35</f>
        <v>4740.68</v>
      </c>
      <c r="D34" s="30">
        <f>D35</f>
        <v>10000</v>
      </c>
      <c r="E34" s="30">
        <f t="shared" si="0"/>
        <v>5259.32</v>
      </c>
      <c r="F34" s="30">
        <f t="shared" si="1"/>
        <v>210.94020267134673</v>
      </c>
    </row>
    <row r="35" spans="1:6" ht="24" customHeight="1">
      <c r="A35" s="14" t="s">
        <v>120</v>
      </c>
      <c r="B35" s="20" t="s">
        <v>24</v>
      </c>
      <c r="C35" s="30">
        <f>C36</f>
        <v>4740.68</v>
      </c>
      <c r="D35" s="30">
        <f>D36</f>
        <v>10000</v>
      </c>
      <c r="E35" s="30">
        <f t="shared" si="0"/>
        <v>5259.32</v>
      </c>
      <c r="F35" s="30">
        <f t="shared" si="1"/>
        <v>210.94020267134673</v>
      </c>
    </row>
    <row r="36" spans="1:6" ht="24" customHeight="1">
      <c r="A36" s="14" t="s">
        <v>23</v>
      </c>
      <c r="B36" s="20" t="s">
        <v>24</v>
      </c>
      <c r="C36" s="7">
        <v>4740.68</v>
      </c>
      <c r="D36" s="7">
        <v>10000</v>
      </c>
      <c r="E36" s="30">
        <f t="shared" si="0"/>
        <v>5259.32</v>
      </c>
      <c r="F36" s="30">
        <f t="shared" si="1"/>
        <v>210.94020267134673</v>
      </c>
    </row>
    <row r="37" spans="1:6" ht="64.5" customHeight="1">
      <c r="A37" s="14" t="s">
        <v>152</v>
      </c>
      <c r="B37" s="29" t="s">
        <v>153</v>
      </c>
      <c r="C37" s="30">
        <f>C39</f>
        <v>60998.12</v>
      </c>
      <c r="D37" s="30">
        <f>D39</f>
        <v>80000</v>
      </c>
      <c r="E37" s="30">
        <f t="shared" si="0"/>
        <v>19001.879999999997</v>
      </c>
      <c r="F37" s="30">
        <f t="shared" si="1"/>
        <v>131.15158303239508</v>
      </c>
    </row>
    <row r="38" spans="1:6" ht="82.5" customHeight="1">
      <c r="A38" s="14" t="s">
        <v>178</v>
      </c>
      <c r="B38" s="29" t="s">
        <v>185</v>
      </c>
      <c r="C38" s="30">
        <f>C39</f>
        <v>60998.12</v>
      </c>
      <c r="D38" s="30">
        <f>D39</f>
        <v>80000</v>
      </c>
      <c r="E38" s="30">
        <f t="shared" si="0"/>
        <v>19001.879999999997</v>
      </c>
      <c r="F38" s="30">
        <f t="shared" si="1"/>
        <v>131.15158303239508</v>
      </c>
    </row>
    <row r="39" spans="1:6" ht="81" customHeight="1">
      <c r="A39" s="14" t="s">
        <v>179</v>
      </c>
      <c r="B39" s="29" t="s">
        <v>186</v>
      </c>
      <c r="C39" s="30">
        <v>60998.12</v>
      </c>
      <c r="D39" s="24">
        <v>80000</v>
      </c>
      <c r="E39" s="30">
        <f t="shared" si="0"/>
        <v>19001.879999999997</v>
      </c>
      <c r="F39" s="30">
        <f t="shared" si="1"/>
        <v>131.15158303239508</v>
      </c>
    </row>
    <row r="40" spans="1:6" ht="24" customHeight="1" hidden="1">
      <c r="A40" s="21" t="s">
        <v>154</v>
      </c>
      <c r="B40" s="22" t="s">
        <v>155</v>
      </c>
      <c r="C40" s="25">
        <v>0</v>
      </c>
      <c r="D40" s="25">
        <v>0</v>
      </c>
      <c r="E40" s="30">
        <f t="shared" si="0"/>
        <v>0</v>
      </c>
      <c r="F40" s="30" t="e">
        <f t="shared" si="1"/>
        <v>#DIV/0!</v>
      </c>
    </row>
    <row r="41" spans="1:6" ht="24" customHeight="1">
      <c r="A41" s="21" t="s">
        <v>154</v>
      </c>
      <c r="B41" s="22" t="s">
        <v>155</v>
      </c>
      <c r="C41" s="25">
        <f aca="true" t="shared" si="2" ref="C41:D43">C42</f>
        <v>99.08</v>
      </c>
      <c r="D41" s="25">
        <f t="shared" si="2"/>
        <v>0</v>
      </c>
      <c r="E41" s="25">
        <f t="shared" si="0"/>
        <v>-99.08</v>
      </c>
      <c r="F41" s="25">
        <f t="shared" si="1"/>
        <v>0</v>
      </c>
    </row>
    <row r="42" spans="1:6" ht="29.25" customHeight="1">
      <c r="A42" s="14" t="s">
        <v>335</v>
      </c>
      <c r="B42" s="20" t="s">
        <v>336</v>
      </c>
      <c r="C42" s="30">
        <f t="shared" si="2"/>
        <v>99.08</v>
      </c>
      <c r="D42" s="30">
        <f t="shared" si="2"/>
        <v>0</v>
      </c>
      <c r="E42" s="30">
        <f t="shared" si="0"/>
        <v>-99.08</v>
      </c>
      <c r="F42" s="30">
        <f t="shared" si="1"/>
        <v>0</v>
      </c>
    </row>
    <row r="43" spans="1:6" ht="97.5" customHeight="1">
      <c r="A43" s="14" t="s">
        <v>337</v>
      </c>
      <c r="B43" s="20" t="s">
        <v>338</v>
      </c>
      <c r="C43" s="30">
        <f t="shared" si="2"/>
        <v>99.08</v>
      </c>
      <c r="D43" s="30">
        <f t="shared" si="2"/>
        <v>0</v>
      </c>
      <c r="E43" s="30">
        <f t="shared" si="0"/>
        <v>-99.08</v>
      </c>
      <c r="F43" s="30">
        <f t="shared" si="1"/>
        <v>0</v>
      </c>
    </row>
    <row r="44" spans="1:6" ht="103.5" customHeight="1">
      <c r="A44" s="14" t="s">
        <v>339</v>
      </c>
      <c r="B44" s="20" t="s">
        <v>338</v>
      </c>
      <c r="C44" s="30">
        <v>99.08</v>
      </c>
      <c r="D44" s="30">
        <v>0</v>
      </c>
      <c r="E44" s="30">
        <f t="shared" si="0"/>
        <v>-99.08</v>
      </c>
      <c r="F44" s="30">
        <f t="shared" si="1"/>
        <v>0</v>
      </c>
    </row>
    <row r="45" spans="1:6" ht="24.75" customHeight="1">
      <c r="A45" s="21" t="s">
        <v>25</v>
      </c>
      <c r="B45" s="22" t="s">
        <v>187</v>
      </c>
      <c r="C45" s="25">
        <f>C48+C51</f>
        <v>953000</v>
      </c>
      <c r="D45" s="25">
        <f>D48+D51</f>
        <v>1110000</v>
      </c>
      <c r="E45" s="25">
        <f t="shared" si="0"/>
        <v>157000</v>
      </c>
      <c r="F45" s="25">
        <f t="shared" si="1"/>
        <v>116.47429171038826</v>
      </c>
    </row>
    <row r="46" spans="1:6" ht="63.75" customHeight="1">
      <c r="A46" s="14" t="s">
        <v>107</v>
      </c>
      <c r="B46" s="20" t="s">
        <v>188</v>
      </c>
      <c r="C46" s="9">
        <f>C47</f>
        <v>938000</v>
      </c>
      <c r="D46" s="9">
        <f>D47</f>
        <v>1100000</v>
      </c>
      <c r="E46" s="30">
        <f t="shared" si="0"/>
        <v>162000</v>
      </c>
      <c r="F46" s="30">
        <f t="shared" si="1"/>
        <v>117.27078891257996</v>
      </c>
    </row>
    <row r="47" spans="1:6" ht="102.75" customHeight="1">
      <c r="A47" s="14" t="s">
        <v>109</v>
      </c>
      <c r="B47" s="16" t="s">
        <v>189</v>
      </c>
      <c r="C47" s="9">
        <f>C48</f>
        <v>938000</v>
      </c>
      <c r="D47" s="9">
        <f>D48</f>
        <v>1100000</v>
      </c>
      <c r="E47" s="30">
        <f t="shared" si="0"/>
        <v>162000</v>
      </c>
      <c r="F47" s="30">
        <f t="shared" si="1"/>
        <v>117.27078891257996</v>
      </c>
    </row>
    <row r="48" spans="1:6" ht="105" customHeight="1">
      <c r="A48" s="14" t="s">
        <v>26</v>
      </c>
      <c r="B48" s="16" t="s">
        <v>190</v>
      </c>
      <c r="C48" s="9">
        <v>938000</v>
      </c>
      <c r="D48" s="24">
        <v>1100000</v>
      </c>
      <c r="E48" s="30">
        <f t="shared" si="0"/>
        <v>162000</v>
      </c>
      <c r="F48" s="30">
        <f t="shared" si="1"/>
        <v>117.27078891257996</v>
      </c>
    </row>
    <row r="49" spans="1:6" ht="75">
      <c r="A49" s="14" t="s">
        <v>27</v>
      </c>
      <c r="B49" s="20" t="s">
        <v>84</v>
      </c>
      <c r="C49" s="7">
        <f>C50</f>
        <v>15000</v>
      </c>
      <c r="D49" s="7">
        <f>D50</f>
        <v>10000</v>
      </c>
      <c r="E49" s="30">
        <f t="shared" si="0"/>
        <v>-5000</v>
      </c>
      <c r="F49" s="30">
        <f t="shared" si="1"/>
        <v>66.66666666666666</v>
      </c>
    </row>
    <row r="50" spans="1:6" ht="56.25">
      <c r="A50" s="14" t="s">
        <v>110</v>
      </c>
      <c r="B50" s="16" t="s">
        <v>126</v>
      </c>
      <c r="C50" s="7">
        <f>C51</f>
        <v>15000</v>
      </c>
      <c r="D50" s="7">
        <f>D51</f>
        <v>10000</v>
      </c>
      <c r="E50" s="30">
        <f t="shared" si="0"/>
        <v>-5000</v>
      </c>
      <c r="F50" s="30">
        <f t="shared" si="1"/>
        <v>66.66666666666666</v>
      </c>
    </row>
    <row r="51" spans="1:6" ht="56.25" customHeight="1">
      <c r="A51" s="14" t="s">
        <v>150</v>
      </c>
      <c r="B51" s="16" t="s">
        <v>126</v>
      </c>
      <c r="C51" s="7">
        <v>15000</v>
      </c>
      <c r="D51" s="24">
        <v>10000</v>
      </c>
      <c r="E51" s="30">
        <f t="shared" si="0"/>
        <v>-5000</v>
      </c>
      <c r="F51" s="30">
        <f t="shared" si="1"/>
        <v>66.66666666666666</v>
      </c>
    </row>
    <row r="52" spans="1:6" ht="99.75" customHeight="1" hidden="1">
      <c r="A52" s="21" t="s">
        <v>156</v>
      </c>
      <c r="B52" s="23" t="s">
        <v>157</v>
      </c>
      <c r="C52" s="13">
        <v>0</v>
      </c>
      <c r="D52" s="13">
        <v>0</v>
      </c>
      <c r="E52" s="30">
        <f t="shared" si="0"/>
        <v>0</v>
      </c>
      <c r="F52" s="30" t="e">
        <f t="shared" si="1"/>
        <v>#DIV/0!</v>
      </c>
    </row>
    <row r="53" spans="1:6" ht="102.75" customHeight="1">
      <c r="A53" s="21" t="s">
        <v>156</v>
      </c>
      <c r="B53" s="23" t="s">
        <v>271</v>
      </c>
      <c r="C53" s="13">
        <f>C54+C57+C63+C66</f>
        <v>12228.99</v>
      </c>
      <c r="D53" s="13">
        <f>D54+D57+D63+D66</f>
        <v>0</v>
      </c>
      <c r="E53" s="25">
        <f t="shared" si="0"/>
        <v>-12228.99</v>
      </c>
      <c r="F53" s="25">
        <f t="shared" si="1"/>
        <v>0</v>
      </c>
    </row>
    <row r="54" spans="1:6" ht="55.5" customHeight="1">
      <c r="A54" s="14" t="s">
        <v>257</v>
      </c>
      <c r="B54" s="16" t="s">
        <v>272</v>
      </c>
      <c r="C54" s="7">
        <f>C55</f>
        <v>85</v>
      </c>
      <c r="D54" s="7">
        <f>D55</f>
        <v>0</v>
      </c>
      <c r="E54" s="30">
        <f t="shared" si="0"/>
        <v>-85</v>
      </c>
      <c r="F54" s="30">
        <f t="shared" si="1"/>
        <v>0</v>
      </c>
    </row>
    <row r="55" spans="1:6" ht="76.5" customHeight="1">
      <c r="A55" s="14" t="s">
        <v>256</v>
      </c>
      <c r="B55" s="16" t="s">
        <v>273</v>
      </c>
      <c r="C55" s="7">
        <f>C56</f>
        <v>85</v>
      </c>
      <c r="D55" s="7">
        <f>D56</f>
        <v>0</v>
      </c>
      <c r="E55" s="30">
        <f t="shared" si="0"/>
        <v>-85</v>
      </c>
      <c r="F55" s="30">
        <f t="shared" si="1"/>
        <v>0</v>
      </c>
    </row>
    <row r="56" spans="1:6" ht="80.25" customHeight="1">
      <c r="A56" s="14" t="s">
        <v>258</v>
      </c>
      <c r="B56" s="16" t="s">
        <v>273</v>
      </c>
      <c r="C56" s="7">
        <v>85</v>
      </c>
      <c r="D56" s="7">
        <v>0</v>
      </c>
      <c r="E56" s="30">
        <f t="shared" si="0"/>
        <v>-85</v>
      </c>
      <c r="F56" s="30">
        <f t="shared" si="1"/>
        <v>0</v>
      </c>
    </row>
    <row r="57" spans="1:6" ht="31.5" customHeight="1">
      <c r="A57" s="14" t="s">
        <v>259</v>
      </c>
      <c r="B57" s="16" t="s">
        <v>274</v>
      </c>
      <c r="C57" s="7">
        <f>C58+C60</f>
        <v>11281.84</v>
      </c>
      <c r="D57" s="7">
        <f>D58+D60</f>
        <v>0</v>
      </c>
      <c r="E57" s="30">
        <f t="shared" si="0"/>
        <v>-11281.84</v>
      </c>
      <c r="F57" s="30">
        <f t="shared" si="1"/>
        <v>0</v>
      </c>
    </row>
    <row r="58" spans="1:6" ht="33" customHeight="1">
      <c r="A58" s="14" t="s">
        <v>260</v>
      </c>
      <c r="B58" s="16" t="s">
        <v>275</v>
      </c>
      <c r="C58" s="7">
        <f>C59</f>
        <v>1657.7</v>
      </c>
      <c r="D58" s="7">
        <f>D59</f>
        <v>0</v>
      </c>
      <c r="E58" s="30">
        <f t="shared" si="0"/>
        <v>-1657.7</v>
      </c>
      <c r="F58" s="30">
        <f t="shared" si="1"/>
        <v>0</v>
      </c>
    </row>
    <row r="59" spans="1:6" ht="30.75" customHeight="1">
      <c r="A59" s="14" t="s">
        <v>261</v>
      </c>
      <c r="B59" s="16" t="s">
        <v>275</v>
      </c>
      <c r="C59" s="7">
        <v>1657.7</v>
      </c>
      <c r="D59" s="7">
        <v>0</v>
      </c>
      <c r="E59" s="30">
        <f t="shared" si="0"/>
        <v>-1657.7</v>
      </c>
      <c r="F59" s="30">
        <f t="shared" si="1"/>
        <v>0</v>
      </c>
    </row>
    <row r="60" spans="1:6" ht="50.25" customHeight="1">
      <c r="A60" s="14" t="s">
        <v>276</v>
      </c>
      <c r="B60" s="16" t="s">
        <v>277</v>
      </c>
      <c r="C60" s="7">
        <f>C61</f>
        <v>9624.14</v>
      </c>
      <c r="D60" s="7">
        <f>D61</f>
        <v>0</v>
      </c>
      <c r="E60" s="30">
        <f t="shared" si="0"/>
        <v>-9624.14</v>
      </c>
      <c r="F60" s="30">
        <f t="shared" si="1"/>
        <v>0</v>
      </c>
    </row>
    <row r="61" spans="1:6" ht="77.25" customHeight="1">
      <c r="A61" s="14" t="s">
        <v>262</v>
      </c>
      <c r="B61" s="16" t="s">
        <v>278</v>
      </c>
      <c r="C61" s="7">
        <f>C62</f>
        <v>9624.14</v>
      </c>
      <c r="D61" s="7">
        <f>D62</f>
        <v>0</v>
      </c>
      <c r="E61" s="30">
        <f t="shared" si="0"/>
        <v>-9624.14</v>
      </c>
      <c r="F61" s="30">
        <f t="shared" si="1"/>
        <v>0</v>
      </c>
    </row>
    <row r="62" spans="1:6" ht="74.25" customHeight="1">
      <c r="A62" s="14" t="s">
        <v>263</v>
      </c>
      <c r="B62" s="16" t="s">
        <v>278</v>
      </c>
      <c r="C62" s="7">
        <v>9624.14</v>
      </c>
      <c r="D62" s="7">
        <v>0</v>
      </c>
      <c r="E62" s="30">
        <f t="shared" si="0"/>
        <v>-9624.14</v>
      </c>
      <c r="F62" s="30">
        <f t="shared" si="1"/>
        <v>0</v>
      </c>
    </row>
    <row r="63" spans="1:6" ht="55.5" customHeight="1">
      <c r="A63" s="14" t="s">
        <v>264</v>
      </c>
      <c r="B63" s="16" t="s">
        <v>279</v>
      </c>
      <c r="C63" s="7">
        <f>C64</f>
        <v>120</v>
      </c>
      <c r="D63" s="7">
        <f>D64</f>
        <v>0</v>
      </c>
      <c r="E63" s="30">
        <f t="shared" si="0"/>
        <v>-120</v>
      </c>
      <c r="F63" s="30">
        <f t="shared" si="1"/>
        <v>0</v>
      </c>
    </row>
    <row r="64" spans="1:6" ht="29.25" customHeight="1">
      <c r="A64" s="14" t="s">
        <v>265</v>
      </c>
      <c r="B64" s="16" t="s">
        <v>280</v>
      </c>
      <c r="C64" s="7">
        <f>C65</f>
        <v>120</v>
      </c>
      <c r="D64" s="7">
        <f>D65</f>
        <v>0</v>
      </c>
      <c r="E64" s="30">
        <f t="shared" si="0"/>
        <v>-120</v>
      </c>
      <c r="F64" s="30">
        <f t="shared" si="1"/>
        <v>0</v>
      </c>
    </row>
    <row r="65" spans="1:6" ht="28.5" customHeight="1">
      <c r="A65" s="14" t="s">
        <v>266</v>
      </c>
      <c r="B65" s="16" t="s">
        <v>281</v>
      </c>
      <c r="C65" s="7">
        <v>120</v>
      </c>
      <c r="D65" s="7">
        <v>0</v>
      </c>
      <c r="E65" s="30">
        <f t="shared" si="0"/>
        <v>-120</v>
      </c>
      <c r="F65" s="30">
        <f t="shared" si="1"/>
        <v>0</v>
      </c>
    </row>
    <row r="66" spans="1:6" ht="44.25" customHeight="1">
      <c r="A66" s="14" t="s">
        <v>282</v>
      </c>
      <c r="B66" s="16" t="s">
        <v>283</v>
      </c>
      <c r="C66" s="7">
        <f>C67+C70</f>
        <v>742.1500000000001</v>
      </c>
      <c r="D66" s="7">
        <f>D67+D70</f>
        <v>0</v>
      </c>
      <c r="E66" s="30">
        <f t="shared" si="0"/>
        <v>-742.1500000000001</v>
      </c>
      <c r="F66" s="30">
        <f t="shared" si="1"/>
        <v>0</v>
      </c>
    </row>
    <row r="67" spans="1:6" ht="106.5" customHeight="1">
      <c r="A67" s="14" t="s">
        <v>284</v>
      </c>
      <c r="B67" s="16" t="s">
        <v>285</v>
      </c>
      <c r="C67" s="7">
        <f>C68</f>
        <v>207.06</v>
      </c>
      <c r="D67" s="7">
        <f>D68</f>
        <v>0</v>
      </c>
      <c r="E67" s="30">
        <f t="shared" si="0"/>
        <v>-207.06</v>
      </c>
      <c r="F67" s="30">
        <f t="shared" si="1"/>
        <v>0</v>
      </c>
    </row>
    <row r="68" spans="1:6" ht="144.75" customHeight="1">
      <c r="A68" s="14" t="s">
        <v>267</v>
      </c>
      <c r="B68" s="16" t="s">
        <v>286</v>
      </c>
      <c r="C68" s="7">
        <f>C69</f>
        <v>207.06</v>
      </c>
      <c r="D68" s="7">
        <f>D69</f>
        <v>0</v>
      </c>
      <c r="E68" s="30">
        <f t="shared" si="0"/>
        <v>-207.06</v>
      </c>
      <c r="F68" s="30">
        <f t="shared" si="1"/>
        <v>0</v>
      </c>
    </row>
    <row r="69" spans="1:6" ht="145.5" customHeight="1">
      <c r="A69" s="14" t="s">
        <v>268</v>
      </c>
      <c r="B69" s="16" t="s">
        <v>286</v>
      </c>
      <c r="C69" s="7">
        <v>207.06</v>
      </c>
      <c r="D69" s="7">
        <v>0</v>
      </c>
      <c r="E69" s="30">
        <f t="shared" si="0"/>
        <v>-207.06</v>
      </c>
      <c r="F69" s="30">
        <f t="shared" si="1"/>
        <v>0</v>
      </c>
    </row>
    <row r="70" spans="1:6" ht="30" customHeight="1">
      <c r="A70" s="14" t="s">
        <v>287</v>
      </c>
      <c r="B70" s="16" t="s">
        <v>288</v>
      </c>
      <c r="C70" s="7">
        <f>C71</f>
        <v>535.09</v>
      </c>
      <c r="D70" s="7">
        <f>D71</f>
        <v>0</v>
      </c>
      <c r="E70" s="30">
        <f t="shared" si="0"/>
        <v>-535.09</v>
      </c>
      <c r="F70" s="30">
        <f t="shared" si="1"/>
        <v>0</v>
      </c>
    </row>
    <row r="71" spans="1:6" ht="70.5" customHeight="1">
      <c r="A71" s="14" t="s">
        <v>269</v>
      </c>
      <c r="B71" s="16" t="s">
        <v>289</v>
      </c>
      <c r="C71" s="7">
        <f>C72</f>
        <v>535.09</v>
      </c>
      <c r="D71" s="7">
        <f>D72</f>
        <v>0</v>
      </c>
      <c r="E71" s="30">
        <f t="shared" si="0"/>
        <v>-535.09</v>
      </c>
      <c r="F71" s="30">
        <f t="shared" si="1"/>
        <v>0</v>
      </c>
    </row>
    <row r="72" spans="1:6" ht="68.25" customHeight="1">
      <c r="A72" s="14" t="s">
        <v>270</v>
      </c>
      <c r="B72" s="16" t="s">
        <v>289</v>
      </c>
      <c r="C72" s="7">
        <v>535.09</v>
      </c>
      <c r="D72" s="7">
        <v>0</v>
      </c>
      <c r="E72" s="30">
        <f t="shared" si="0"/>
        <v>-535.09</v>
      </c>
      <c r="F72" s="30">
        <f t="shared" si="1"/>
        <v>0</v>
      </c>
    </row>
    <row r="73" spans="1:9" ht="96.75" customHeight="1">
      <c r="A73" s="21" t="s">
        <v>28</v>
      </c>
      <c r="B73" s="22" t="s">
        <v>191</v>
      </c>
      <c r="C73" s="25">
        <f>C77+C74</f>
        <v>1861898.0199999998</v>
      </c>
      <c r="D73" s="25">
        <f>D77+D74</f>
        <v>1151482.55</v>
      </c>
      <c r="E73" s="25">
        <f t="shared" si="0"/>
        <v>-710415.4699999997</v>
      </c>
      <c r="F73" s="25">
        <f t="shared" si="1"/>
        <v>61.844555267318036</v>
      </c>
      <c r="G73" s="17"/>
      <c r="H73" s="17"/>
      <c r="I73" s="17"/>
    </row>
    <row r="74" spans="1:9" ht="69.75" customHeight="1">
      <c r="A74" s="14" t="s">
        <v>290</v>
      </c>
      <c r="B74" s="20" t="s">
        <v>292</v>
      </c>
      <c r="C74" s="30">
        <f>C75</f>
        <v>18759.13</v>
      </c>
      <c r="D74" s="30">
        <f>D75</f>
        <v>34482.55</v>
      </c>
      <c r="E74" s="30">
        <f aca="true" t="shared" si="3" ref="E74:E137">D74-C74</f>
        <v>15723.420000000002</v>
      </c>
      <c r="F74" s="30">
        <f aca="true" t="shared" si="4" ref="F74:F137">D74/C74*100</f>
        <v>183.81742650112238</v>
      </c>
      <c r="G74" s="17"/>
      <c r="H74" s="17"/>
      <c r="I74" s="17"/>
    </row>
    <row r="75" spans="1:9" ht="87.75" customHeight="1">
      <c r="A75" s="14" t="s">
        <v>291</v>
      </c>
      <c r="B75" s="20" t="s">
        <v>293</v>
      </c>
      <c r="C75" s="30">
        <f>C76</f>
        <v>18759.13</v>
      </c>
      <c r="D75" s="30">
        <f>D76</f>
        <v>34482.55</v>
      </c>
      <c r="E75" s="30">
        <f t="shared" si="3"/>
        <v>15723.420000000002</v>
      </c>
      <c r="F75" s="30">
        <f t="shared" si="4"/>
        <v>183.81742650112238</v>
      </c>
      <c r="G75" s="17"/>
      <c r="H75" s="17"/>
      <c r="I75" s="17"/>
    </row>
    <row r="76" spans="1:9" ht="84.75" customHeight="1">
      <c r="A76" s="14" t="s">
        <v>294</v>
      </c>
      <c r="B76" s="20" t="s">
        <v>293</v>
      </c>
      <c r="C76" s="30">
        <v>18759.13</v>
      </c>
      <c r="D76" s="30">
        <v>34482.55</v>
      </c>
      <c r="E76" s="30">
        <f t="shared" si="3"/>
        <v>15723.420000000002</v>
      </c>
      <c r="F76" s="30">
        <f t="shared" si="4"/>
        <v>183.81742650112238</v>
      </c>
      <c r="G76" s="17"/>
      <c r="H76" s="17"/>
      <c r="I76" s="17"/>
    </row>
    <row r="77" spans="1:6" ht="177.75" customHeight="1">
      <c r="A77" s="14" t="s">
        <v>29</v>
      </c>
      <c r="B77" s="16" t="s">
        <v>346</v>
      </c>
      <c r="C77" s="9">
        <f>C78+C85+C88</f>
        <v>1843138.89</v>
      </c>
      <c r="D77" s="9">
        <f>D78+D85+D88</f>
        <v>1117000</v>
      </c>
      <c r="E77" s="30">
        <f t="shared" si="3"/>
        <v>-726138.8899999999</v>
      </c>
      <c r="F77" s="30">
        <f t="shared" si="4"/>
        <v>60.603137726641975</v>
      </c>
    </row>
    <row r="78" spans="1:6" ht="142.5" customHeight="1">
      <c r="A78" s="14" t="s">
        <v>59</v>
      </c>
      <c r="B78" s="16" t="s">
        <v>192</v>
      </c>
      <c r="C78" s="7">
        <f>C81+C83+C79</f>
        <v>1143138.89</v>
      </c>
      <c r="D78" s="7">
        <f>D81+D83+D79</f>
        <v>1050000</v>
      </c>
      <c r="E78" s="30">
        <f t="shared" si="3"/>
        <v>-93138.8899999999</v>
      </c>
      <c r="F78" s="30">
        <f t="shared" si="4"/>
        <v>91.85235575355154</v>
      </c>
    </row>
    <row r="79" spans="1:6" ht="198.75" customHeight="1">
      <c r="A79" s="14" t="s">
        <v>295</v>
      </c>
      <c r="B79" s="16" t="s">
        <v>297</v>
      </c>
      <c r="C79" s="7">
        <f>C80</f>
        <v>266722.17</v>
      </c>
      <c r="D79" s="7">
        <f>D80</f>
        <v>150000</v>
      </c>
      <c r="E79" s="30">
        <f t="shared" si="3"/>
        <v>-116722.16999999998</v>
      </c>
      <c r="F79" s="30">
        <f t="shared" si="4"/>
        <v>56.238294701936475</v>
      </c>
    </row>
    <row r="80" spans="1:6" ht="201.75" customHeight="1">
      <c r="A80" s="14" t="s">
        <v>296</v>
      </c>
      <c r="B80" s="16" t="s">
        <v>297</v>
      </c>
      <c r="C80" s="7">
        <v>266722.17</v>
      </c>
      <c r="D80" s="7">
        <v>150000</v>
      </c>
      <c r="E80" s="30">
        <f t="shared" si="3"/>
        <v>-116722.16999999998</v>
      </c>
      <c r="F80" s="30">
        <f t="shared" si="4"/>
        <v>56.238294701936475</v>
      </c>
    </row>
    <row r="81" spans="1:6" ht="150.75" customHeight="1">
      <c r="A81" s="14" t="s">
        <v>121</v>
      </c>
      <c r="B81" s="16" t="s">
        <v>129</v>
      </c>
      <c r="C81" s="7">
        <f>C82</f>
        <v>1000</v>
      </c>
      <c r="D81" s="7">
        <f>D82</f>
        <v>0</v>
      </c>
      <c r="E81" s="30">
        <f t="shared" si="3"/>
        <v>-1000</v>
      </c>
      <c r="F81" s="30">
        <f t="shared" si="4"/>
        <v>0</v>
      </c>
    </row>
    <row r="82" spans="1:6" ht="150" customHeight="1">
      <c r="A82" s="14" t="s">
        <v>30</v>
      </c>
      <c r="B82" s="29" t="s">
        <v>130</v>
      </c>
      <c r="C82" s="7">
        <v>1000</v>
      </c>
      <c r="D82" s="24">
        <v>0</v>
      </c>
      <c r="E82" s="30">
        <f t="shared" si="3"/>
        <v>-1000</v>
      </c>
      <c r="F82" s="30">
        <f t="shared" si="4"/>
        <v>0</v>
      </c>
    </row>
    <row r="83" spans="1:6" ht="160.5" customHeight="1">
      <c r="A83" s="14" t="s">
        <v>136</v>
      </c>
      <c r="B83" s="31" t="s">
        <v>193</v>
      </c>
      <c r="C83" s="7">
        <f>C84</f>
        <v>875416.72</v>
      </c>
      <c r="D83" s="7">
        <f>D84</f>
        <v>900000</v>
      </c>
      <c r="E83" s="30">
        <f t="shared" si="3"/>
        <v>24583.280000000028</v>
      </c>
      <c r="F83" s="30">
        <f t="shared" si="4"/>
        <v>102.8081803143993</v>
      </c>
    </row>
    <row r="84" spans="1:6" ht="161.25" customHeight="1">
      <c r="A84" s="14" t="s">
        <v>137</v>
      </c>
      <c r="B84" s="31" t="s">
        <v>193</v>
      </c>
      <c r="C84" s="7">
        <v>875416.72</v>
      </c>
      <c r="D84" s="7">
        <v>900000</v>
      </c>
      <c r="E84" s="30">
        <f t="shared" si="3"/>
        <v>24583.280000000028</v>
      </c>
      <c r="F84" s="30">
        <f t="shared" si="4"/>
        <v>102.8081803143993</v>
      </c>
    </row>
    <row r="85" spans="1:6" ht="151.5" customHeight="1">
      <c r="A85" s="14" t="s">
        <v>92</v>
      </c>
      <c r="B85" s="16" t="s">
        <v>86</v>
      </c>
      <c r="C85" s="7">
        <f>C86</f>
        <v>100000</v>
      </c>
      <c r="D85" s="7">
        <f>D86</f>
        <v>50000</v>
      </c>
      <c r="E85" s="30">
        <f t="shared" si="3"/>
        <v>-50000</v>
      </c>
      <c r="F85" s="30">
        <f t="shared" si="4"/>
        <v>50</v>
      </c>
    </row>
    <row r="86" spans="1:6" ht="151.5" customHeight="1">
      <c r="A86" s="14" t="s">
        <v>111</v>
      </c>
      <c r="B86" s="16" t="s">
        <v>87</v>
      </c>
      <c r="C86" s="7">
        <f>C87</f>
        <v>100000</v>
      </c>
      <c r="D86" s="7">
        <f>D87</f>
        <v>50000</v>
      </c>
      <c r="E86" s="30">
        <f t="shared" si="3"/>
        <v>-50000</v>
      </c>
      <c r="F86" s="30">
        <f t="shared" si="4"/>
        <v>50</v>
      </c>
    </row>
    <row r="87" spans="1:6" ht="151.5" customHeight="1">
      <c r="A87" s="14" t="s">
        <v>85</v>
      </c>
      <c r="B87" s="16" t="s">
        <v>87</v>
      </c>
      <c r="C87" s="7">
        <v>100000</v>
      </c>
      <c r="D87" s="7">
        <v>50000</v>
      </c>
      <c r="E87" s="30">
        <f t="shared" si="3"/>
        <v>-50000</v>
      </c>
      <c r="F87" s="30">
        <f t="shared" si="4"/>
        <v>50</v>
      </c>
    </row>
    <row r="88" spans="1:6" ht="156" customHeight="1">
      <c r="A88" s="14" t="s">
        <v>60</v>
      </c>
      <c r="B88" s="16" t="s">
        <v>194</v>
      </c>
      <c r="C88" s="24">
        <f>C89</f>
        <v>600000</v>
      </c>
      <c r="D88" s="24">
        <f>D89</f>
        <v>17000</v>
      </c>
      <c r="E88" s="30">
        <f t="shared" si="3"/>
        <v>-583000</v>
      </c>
      <c r="F88" s="30">
        <f t="shared" si="4"/>
        <v>2.833333333333333</v>
      </c>
    </row>
    <row r="89" spans="1:6" ht="131.25">
      <c r="A89" s="14" t="s">
        <v>112</v>
      </c>
      <c r="B89" s="16" t="s">
        <v>195</v>
      </c>
      <c r="C89" s="24">
        <f>C90</f>
        <v>600000</v>
      </c>
      <c r="D89" s="24">
        <f>D90</f>
        <v>17000</v>
      </c>
      <c r="E89" s="30">
        <f t="shared" si="3"/>
        <v>-583000</v>
      </c>
      <c r="F89" s="30">
        <f t="shared" si="4"/>
        <v>2.833333333333333</v>
      </c>
    </row>
    <row r="90" spans="1:6" ht="139.5" customHeight="1">
      <c r="A90" s="14" t="s">
        <v>31</v>
      </c>
      <c r="B90" s="16" t="s">
        <v>196</v>
      </c>
      <c r="C90" s="24">
        <v>600000</v>
      </c>
      <c r="D90" s="24">
        <v>17000</v>
      </c>
      <c r="E90" s="30">
        <f t="shared" si="3"/>
        <v>-583000</v>
      </c>
      <c r="F90" s="30">
        <f t="shared" si="4"/>
        <v>2.833333333333333</v>
      </c>
    </row>
    <row r="91" spans="1:6" ht="39" customHeight="1">
      <c r="A91" s="21" t="s">
        <v>32</v>
      </c>
      <c r="B91" s="22" t="s">
        <v>75</v>
      </c>
      <c r="C91" s="25">
        <f>C92</f>
        <v>416600</v>
      </c>
      <c r="D91" s="25">
        <f>D92</f>
        <v>539733.47</v>
      </c>
      <c r="E91" s="25">
        <f t="shared" si="3"/>
        <v>123133.46999999997</v>
      </c>
      <c r="F91" s="25">
        <f t="shared" si="4"/>
        <v>129.5567618819011</v>
      </c>
    </row>
    <row r="92" spans="1:6" ht="37.5">
      <c r="A92" s="14" t="s">
        <v>61</v>
      </c>
      <c r="B92" s="20" t="s">
        <v>62</v>
      </c>
      <c r="C92" s="30">
        <f>C93+C97+C99+C95</f>
        <v>416600</v>
      </c>
      <c r="D92" s="30">
        <f>D93+D97+D99+D95</f>
        <v>539733.47</v>
      </c>
      <c r="E92" s="30">
        <f t="shared" si="3"/>
        <v>123133.46999999997</v>
      </c>
      <c r="F92" s="30">
        <f t="shared" si="4"/>
        <v>129.5567618819011</v>
      </c>
    </row>
    <row r="93" spans="1:6" ht="56.25">
      <c r="A93" s="14" t="s">
        <v>113</v>
      </c>
      <c r="B93" s="20" t="s">
        <v>34</v>
      </c>
      <c r="C93" s="30">
        <f>C94</f>
        <v>31400</v>
      </c>
      <c r="D93" s="30">
        <f>D94</f>
        <v>53067.67</v>
      </c>
      <c r="E93" s="30">
        <f t="shared" si="3"/>
        <v>21667.67</v>
      </c>
      <c r="F93" s="30">
        <f t="shared" si="4"/>
        <v>169.00531847133757</v>
      </c>
    </row>
    <row r="94" spans="1:6" ht="56.25">
      <c r="A94" s="14" t="s">
        <v>33</v>
      </c>
      <c r="B94" s="20" t="s">
        <v>34</v>
      </c>
      <c r="C94" s="30">
        <v>31400</v>
      </c>
      <c r="D94" s="30">
        <v>53067.67</v>
      </c>
      <c r="E94" s="30">
        <f t="shared" si="3"/>
        <v>21667.67</v>
      </c>
      <c r="F94" s="30">
        <f t="shared" si="4"/>
        <v>169.00531847133757</v>
      </c>
    </row>
    <row r="95" spans="1:6" ht="66.75" customHeight="1">
      <c r="A95" s="14" t="s">
        <v>158</v>
      </c>
      <c r="B95" s="29" t="s">
        <v>159</v>
      </c>
      <c r="C95" s="9">
        <f>C96</f>
        <v>500</v>
      </c>
      <c r="D95" s="9">
        <f>D96</f>
        <v>0</v>
      </c>
      <c r="E95" s="30">
        <f t="shared" si="3"/>
        <v>-500</v>
      </c>
      <c r="F95" s="30">
        <f t="shared" si="4"/>
        <v>0</v>
      </c>
    </row>
    <row r="96" spans="1:6" ht="63.75" customHeight="1">
      <c r="A96" s="14" t="s">
        <v>160</v>
      </c>
      <c r="B96" s="29" t="s">
        <v>159</v>
      </c>
      <c r="C96" s="9">
        <v>500</v>
      </c>
      <c r="D96" s="24">
        <v>0</v>
      </c>
      <c r="E96" s="30">
        <f t="shared" si="3"/>
        <v>-500</v>
      </c>
      <c r="F96" s="30">
        <f t="shared" si="4"/>
        <v>0</v>
      </c>
    </row>
    <row r="97" spans="1:6" ht="37.5">
      <c r="A97" s="14" t="s">
        <v>114</v>
      </c>
      <c r="B97" s="20" t="s">
        <v>63</v>
      </c>
      <c r="C97" s="9">
        <f>C98</f>
        <v>44700</v>
      </c>
      <c r="D97" s="9">
        <f>D98</f>
        <v>71791.1</v>
      </c>
      <c r="E97" s="30">
        <f t="shared" si="3"/>
        <v>27091.100000000006</v>
      </c>
      <c r="F97" s="30">
        <f t="shared" si="4"/>
        <v>160.60648769574945</v>
      </c>
    </row>
    <row r="98" spans="1:6" ht="37.5">
      <c r="A98" s="14" t="s">
        <v>35</v>
      </c>
      <c r="B98" s="20" t="s">
        <v>63</v>
      </c>
      <c r="C98" s="9">
        <v>44700</v>
      </c>
      <c r="D98" s="24">
        <v>71791.1</v>
      </c>
      <c r="E98" s="30">
        <f t="shared" si="3"/>
        <v>27091.100000000006</v>
      </c>
      <c r="F98" s="30">
        <f t="shared" si="4"/>
        <v>160.60648769574945</v>
      </c>
    </row>
    <row r="99" spans="1:6" ht="37.5">
      <c r="A99" s="14" t="s">
        <v>115</v>
      </c>
      <c r="B99" s="20" t="s">
        <v>37</v>
      </c>
      <c r="C99" s="9">
        <f>C100</f>
        <v>340000</v>
      </c>
      <c r="D99" s="9">
        <f>D100</f>
        <v>414874.7</v>
      </c>
      <c r="E99" s="30">
        <f t="shared" si="3"/>
        <v>74874.70000000001</v>
      </c>
      <c r="F99" s="30">
        <f t="shared" si="4"/>
        <v>122.02197058823529</v>
      </c>
    </row>
    <row r="100" spans="1:6" ht="37.5">
      <c r="A100" s="14" t="s">
        <v>36</v>
      </c>
      <c r="B100" s="20" t="s">
        <v>37</v>
      </c>
      <c r="C100" s="9">
        <v>340000</v>
      </c>
      <c r="D100" s="24">
        <v>414874.7</v>
      </c>
      <c r="E100" s="30">
        <f t="shared" si="3"/>
        <v>74874.70000000001</v>
      </c>
      <c r="F100" s="30">
        <f t="shared" si="4"/>
        <v>122.02197058823529</v>
      </c>
    </row>
    <row r="101" spans="1:6" ht="75">
      <c r="A101" s="21" t="s">
        <v>38</v>
      </c>
      <c r="B101" s="23" t="s">
        <v>161</v>
      </c>
      <c r="C101" s="25">
        <f>C102+C107</f>
        <v>1600752.26</v>
      </c>
      <c r="D101" s="25">
        <f>D102+D107</f>
        <v>1447000</v>
      </c>
      <c r="E101" s="25">
        <f t="shared" si="3"/>
        <v>-153752.26</v>
      </c>
      <c r="F101" s="25">
        <f t="shared" si="4"/>
        <v>90.39499966097189</v>
      </c>
    </row>
    <row r="102" spans="1:6" ht="37.5">
      <c r="A102" s="14" t="s">
        <v>64</v>
      </c>
      <c r="B102" s="16" t="s">
        <v>127</v>
      </c>
      <c r="C102" s="30">
        <f>C103</f>
        <v>1422000</v>
      </c>
      <c r="D102" s="30">
        <f>D103</f>
        <v>1413000</v>
      </c>
      <c r="E102" s="30">
        <f t="shared" si="3"/>
        <v>-9000</v>
      </c>
      <c r="F102" s="30">
        <f t="shared" si="4"/>
        <v>99.36708860759494</v>
      </c>
    </row>
    <row r="103" spans="1:6" ht="37.5">
      <c r="A103" s="14" t="s">
        <v>65</v>
      </c>
      <c r="B103" s="16" t="s">
        <v>128</v>
      </c>
      <c r="C103" s="30">
        <f>C104</f>
        <v>1422000</v>
      </c>
      <c r="D103" s="30">
        <f>D104</f>
        <v>1413000</v>
      </c>
      <c r="E103" s="30">
        <f t="shared" si="3"/>
        <v>-9000</v>
      </c>
      <c r="F103" s="30">
        <f t="shared" si="4"/>
        <v>99.36708860759494</v>
      </c>
    </row>
    <row r="104" spans="1:6" ht="59.25" customHeight="1">
      <c r="A104" s="14" t="s">
        <v>39</v>
      </c>
      <c r="B104" s="16" t="s">
        <v>40</v>
      </c>
      <c r="C104" s="30">
        <f>SUM(C105:C106)</f>
        <v>1422000</v>
      </c>
      <c r="D104" s="30">
        <f>SUM(D105:D106)</f>
        <v>1413000</v>
      </c>
      <c r="E104" s="30">
        <f t="shared" si="3"/>
        <v>-9000</v>
      </c>
      <c r="F104" s="30">
        <f t="shared" si="4"/>
        <v>99.36708860759494</v>
      </c>
    </row>
    <row r="105" spans="1:6" ht="57.75" customHeight="1">
      <c r="A105" s="14" t="s">
        <v>41</v>
      </c>
      <c r="B105" s="16" t="s">
        <v>151</v>
      </c>
      <c r="C105" s="7">
        <v>22000</v>
      </c>
      <c r="D105" s="24">
        <v>13000</v>
      </c>
      <c r="E105" s="30">
        <f t="shared" si="3"/>
        <v>-9000</v>
      </c>
      <c r="F105" s="30">
        <f t="shared" si="4"/>
        <v>59.09090909090909</v>
      </c>
    </row>
    <row r="106" spans="1:6" ht="56.25" customHeight="1">
      <c r="A106" s="14" t="s">
        <v>42</v>
      </c>
      <c r="B106" s="16" t="s">
        <v>43</v>
      </c>
      <c r="C106" s="7">
        <v>1400000</v>
      </c>
      <c r="D106" s="7">
        <v>1400000</v>
      </c>
      <c r="E106" s="30">
        <f t="shared" si="3"/>
        <v>0</v>
      </c>
      <c r="F106" s="30">
        <f t="shared" si="4"/>
        <v>100</v>
      </c>
    </row>
    <row r="107" spans="1:6" ht="45" customHeight="1">
      <c r="A107" s="14" t="s">
        <v>122</v>
      </c>
      <c r="B107" s="20" t="s">
        <v>162</v>
      </c>
      <c r="C107" s="7">
        <f>C108</f>
        <v>178752.26</v>
      </c>
      <c r="D107" s="7">
        <f>D108</f>
        <v>34000</v>
      </c>
      <c r="E107" s="30">
        <f t="shared" si="3"/>
        <v>-144752.26</v>
      </c>
      <c r="F107" s="30">
        <f t="shared" si="4"/>
        <v>19.020738534998102</v>
      </c>
    </row>
    <row r="108" spans="1:6" ht="43.5" customHeight="1">
      <c r="A108" s="32" t="s">
        <v>123</v>
      </c>
      <c r="B108" s="20" t="s">
        <v>163</v>
      </c>
      <c r="C108" s="7">
        <f>C109</f>
        <v>178752.26</v>
      </c>
      <c r="D108" s="7">
        <f>D109</f>
        <v>34000</v>
      </c>
      <c r="E108" s="30">
        <f t="shared" si="3"/>
        <v>-144752.26</v>
      </c>
      <c r="F108" s="30">
        <f t="shared" si="4"/>
        <v>19.020738534998102</v>
      </c>
    </row>
    <row r="109" spans="1:6" ht="53.25" customHeight="1">
      <c r="A109" s="32" t="s">
        <v>124</v>
      </c>
      <c r="B109" s="20" t="s">
        <v>164</v>
      </c>
      <c r="C109" s="7">
        <f>SUM(C110:C112)</f>
        <v>178752.26</v>
      </c>
      <c r="D109" s="7">
        <f>SUM(D110:D111)</f>
        <v>34000</v>
      </c>
      <c r="E109" s="30">
        <f t="shared" si="3"/>
        <v>-144752.26</v>
      </c>
      <c r="F109" s="30">
        <f t="shared" si="4"/>
        <v>19.020738534998102</v>
      </c>
    </row>
    <row r="110" spans="1:7" ht="52.5" customHeight="1">
      <c r="A110" s="32" t="s">
        <v>125</v>
      </c>
      <c r="B110" s="20" t="s">
        <v>165</v>
      </c>
      <c r="C110" s="7">
        <v>35652.51</v>
      </c>
      <c r="D110" s="24">
        <v>24000</v>
      </c>
      <c r="E110" s="30">
        <f t="shared" si="3"/>
        <v>-11652.510000000002</v>
      </c>
      <c r="F110" s="30">
        <f t="shared" si="4"/>
        <v>67.31643859015817</v>
      </c>
      <c r="G110" s="18"/>
    </row>
    <row r="111" spans="1:6" ht="46.5" customHeight="1">
      <c r="A111" s="32" t="s">
        <v>200</v>
      </c>
      <c r="B111" s="20" t="s">
        <v>165</v>
      </c>
      <c r="C111" s="7">
        <v>67947</v>
      </c>
      <c r="D111" s="7">
        <v>10000</v>
      </c>
      <c r="E111" s="30">
        <f t="shared" si="3"/>
        <v>-57947</v>
      </c>
      <c r="F111" s="30">
        <f t="shared" si="4"/>
        <v>14.717353231194902</v>
      </c>
    </row>
    <row r="112" spans="1:6" ht="46.5" customHeight="1">
      <c r="A112" s="32" t="s">
        <v>298</v>
      </c>
      <c r="B112" s="20" t="s">
        <v>165</v>
      </c>
      <c r="C112" s="7">
        <v>75152.75</v>
      </c>
      <c r="D112" s="7">
        <v>0</v>
      </c>
      <c r="E112" s="30">
        <f t="shared" si="3"/>
        <v>-75152.75</v>
      </c>
      <c r="F112" s="30">
        <f t="shared" si="4"/>
        <v>0</v>
      </c>
    </row>
    <row r="113" spans="1:6" ht="67.5" customHeight="1">
      <c r="A113" s="21" t="s">
        <v>44</v>
      </c>
      <c r="B113" s="22" t="s">
        <v>330</v>
      </c>
      <c r="C113" s="25">
        <f>C114+C118</f>
        <v>8303704.39</v>
      </c>
      <c r="D113" s="25">
        <f>D114+D118</f>
        <v>350000</v>
      </c>
      <c r="E113" s="25">
        <f t="shared" si="3"/>
        <v>-7953704.39</v>
      </c>
      <c r="F113" s="25">
        <f t="shared" si="4"/>
        <v>4.214986270723927</v>
      </c>
    </row>
    <row r="114" spans="1:6" ht="160.5" customHeight="1">
      <c r="A114" s="14" t="s">
        <v>45</v>
      </c>
      <c r="B114" s="16" t="s">
        <v>329</v>
      </c>
      <c r="C114" s="7">
        <f>C115</f>
        <v>2787387.5</v>
      </c>
      <c r="D114" s="7">
        <f>D115</f>
        <v>200000</v>
      </c>
      <c r="E114" s="30">
        <f t="shared" si="3"/>
        <v>-2587387.5</v>
      </c>
      <c r="F114" s="30">
        <f t="shared" si="4"/>
        <v>7.175177473530322</v>
      </c>
    </row>
    <row r="115" spans="1:6" ht="201.75" customHeight="1">
      <c r="A115" s="14" t="s">
        <v>116</v>
      </c>
      <c r="B115" s="16" t="s">
        <v>328</v>
      </c>
      <c r="C115" s="7">
        <f>C116</f>
        <v>2787387.5</v>
      </c>
      <c r="D115" s="7">
        <f>D116</f>
        <v>200000</v>
      </c>
      <c r="E115" s="30">
        <f t="shared" si="3"/>
        <v>-2587387.5</v>
      </c>
      <c r="F115" s="30">
        <f t="shared" si="4"/>
        <v>7.175177473530322</v>
      </c>
    </row>
    <row r="116" spans="1:6" ht="196.5" customHeight="1">
      <c r="A116" s="14" t="s">
        <v>117</v>
      </c>
      <c r="B116" s="16" t="s">
        <v>327</v>
      </c>
      <c r="C116" s="7">
        <f>C117</f>
        <v>2787387.5</v>
      </c>
      <c r="D116" s="7">
        <f>D117</f>
        <v>200000</v>
      </c>
      <c r="E116" s="30">
        <f t="shared" si="3"/>
        <v>-2587387.5</v>
      </c>
      <c r="F116" s="30">
        <f t="shared" si="4"/>
        <v>7.175177473530322</v>
      </c>
    </row>
    <row r="117" spans="1:6" ht="195" customHeight="1">
      <c r="A117" s="14" t="s">
        <v>46</v>
      </c>
      <c r="B117" s="16" t="s">
        <v>331</v>
      </c>
      <c r="C117" s="7">
        <v>2787387.5</v>
      </c>
      <c r="D117" s="7">
        <v>200000</v>
      </c>
      <c r="E117" s="30">
        <f t="shared" si="3"/>
        <v>-2587387.5</v>
      </c>
      <c r="F117" s="30">
        <f t="shared" si="4"/>
        <v>7.175177473530322</v>
      </c>
    </row>
    <row r="118" spans="1:6" ht="88.5" customHeight="1">
      <c r="A118" s="14" t="s">
        <v>47</v>
      </c>
      <c r="B118" s="20" t="s">
        <v>326</v>
      </c>
      <c r="C118" s="9">
        <f>C119+C126</f>
        <v>5516316.89</v>
      </c>
      <c r="D118" s="9">
        <f>D119+D126</f>
        <v>150000</v>
      </c>
      <c r="E118" s="30">
        <f t="shared" si="3"/>
        <v>-5366316.89</v>
      </c>
      <c r="F118" s="30">
        <f t="shared" si="4"/>
        <v>2.7192056401241302</v>
      </c>
    </row>
    <row r="119" spans="1:6" ht="84" customHeight="1">
      <c r="A119" s="14" t="s">
        <v>66</v>
      </c>
      <c r="B119" s="29" t="s">
        <v>325</v>
      </c>
      <c r="C119" s="9">
        <f>C120+C124</f>
        <v>449303.89</v>
      </c>
      <c r="D119" s="9">
        <f>D120+D124</f>
        <v>150000</v>
      </c>
      <c r="E119" s="30">
        <f t="shared" si="3"/>
        <v>-299303.89</v>
      </c>
      <c r="F119" s="30">
        <f t="shared" si="4"/>
        <v>33.38497692508293</v>
      </c>
    </row>
    <row r="120" spans="1:6" ht="145.5" customHeight="1">
      <c r="A120" s="14" t="s">
        <v>299</v>
      </c>
      <c r="B120" s="20" t="s">
        <v>300</v>
      </c>
      <c r="C120" s="9">
        <f>C121</f>
        <v>352454.77</v>
      </c>
      <c r="D120" s="9">
        <f>D121</f>
        <v>50000</v>
      </c>
      <c r="E120" s="30">
        <f t="shared" si="3"/>
        <v>-302454.77</v>
      </c>
      <c r="F120" s="30">
        <f t="shared" si="4"/>
        <v>14.186217425855805</v>
      </c>
    </row>
    <row r="121" spans="1:6" ht="140.25" customHeight="1">
      <c r="A121" s="14" t="s">
        <v>301</v>
      </c>
      <c r="B121" s="20" t="s">
        <v>300</v>
      </c>
      <c r="C121" s="9">
        <v>352454.77</v>
      </c>
      <c r="D121" s="9">
        <v>50000</v>
      </c>
      <c r="E121" s="30">
        <f t="shared" si="3"/>
        <v>-302454.77</v>
      </c>
      <c r="F121" s="30">
        <f t="shared" si="4"/>
        <v>14.186217425855805</v>
      </c>
    </row>
    <row r="122" spans="1:6" ht="100.5" customHeight="1" hidden="1">
      <c r="A122" s="33" t="s">
        <v>202</v>
      </c>
      <c r="B122" s="29" t="s">
        <v>204</v>
      </c>
      <c r="C122" s="9">
        <f>C123</f>
        <v>0</v>
      </c>
      <c r="D122" s="9">
        <f>D123</f>
        <v>0</v>
      </c>
      <c r="E122" s="30">
        <f t="shared" si="3"/>
        <v>0</v>
      </c>
      <c r="F122" s="30" t="e">
        <f t="shared" si="4"/>
        <v>#DIV/0!</v>
      </c>
    </row>
    <row r="123" spans="1:6" ht="104.25" customHeight="1" hidden="1">
      <c r="A123" s="33" t="s">
        <v>203</v>
      </c>
      <c r="B123" s="29" t="s">
        <v>204</v>
      </c>
      <c r="C123" s="9">
        <v>0</v>
      </c>
      <c r="D123" s="9">
        <v>0</v>
      </c>
      <c r="E123" s="30">
        <f t="shared" si="3"/>
        <v>0</v>
      </c>
      <c r="F123" s="30" t="e">
        <f t="shared" si="4"/>
        <v>#DIV/0!</v>
      </c>
    </row>
    <row r="124" spans="1:6" ht="102.75" customHeight="1">
      <c r="A124" s="33" t="s">
        <v>139</v>
      </c>
      <c r="B124" s="29" t="s">
        <v>197</v>
      </c>
      <c r="C124" s="9">
        <f>C125</f>
        <v>96849.12</v>
      </c>
      <c r="D124" s="9">
        <f>D125</f>
        <v>100000</v>
      </c>
      <c r="E124" s="30">
        <f t="shared" si="3"/>
        <v>3150.8800000000047</v>
      </c>
      <c r="F124" s="30">
        <f t="shared" si="4"/>
        <v>103.2533904283281</v>
      </c>
    </row>
    <row r="125" spans="1:6" ht="102.75" customHeight="1">
      <c r="A125" s="33" t="s">
        <v>138</v>
      </c>
      <c r="B125" s="29" t="s">
        <v>197</v>
      </c>
      <c r="C125" s="9">
        <v>96849.12</v>
      </c>
      <c r="D125" s="24">
        <v>100000</v>
      </c>
      <c r="E125" s="30">
        <f t="shared" si="3"/>
        <v>3150.8800000000047</v>
      </c>
      <c r="F125" s="30">
        <f t="shared" si="4"/>
        <v>103.2533904283281</v>
      </c>
    </row>
    <row r="126" spans="1:6" ht="102.75" customHeight="1">
      <c r="A126" s="51" t="s">
        <v>347</v>
      </c>
      <c r="B126" s="29" t="s">
        <v>348</v>
      </c>
      <c r="C126" s="9">
        <f>C127</f>
        <v>5067013</v>
      </c>
      <c r="D126" s="9">
        <f>D127</f>
        <v>0</v>
      </c>
      <c r="E126" s="30">
        <f t="shared" si="3"/>
        <v>-5067013</v>
      </c>
      <c r="F126" s="30">
        <f t="shared" si="4"/>
        <v>0</v>
      </c>
    </row>
    <row r="127" spans="1:6" ht="125.25" customHeight="1">
      <c r="A127" s="34" t="s">
        <v>237</v>
      </c>
      <c r="B127" s="29" t="s">
        <v>324</v>
      </c>
      <c r="C127" s="9">
        <f>C128</f>
        <v>5067013</v>
      </c>
      <c r="D127" s="9">
        <f>D128</f>
        <v>0</v>
      </c>
      <c r="E127" s="30">
        <f t="shared" si="3"/>
        <v>-5067013</v>
      </c>
      <c r="F127" s="30">
        <f t="shared" si="4"/>
        <v>0</v>
      </c>
    </row>
    <row r="128" spans="1:6" ht="129.75" customHeight="1">
      <c r="A128" s="34" t="s">
        <v>238</v>
      </c>
      <c r="B128" s="29" t="s">
        <v>323</v>
      </c>
      <c r="C128" s="9">
        <f>200000+4867013</f>
        <v>5067013</v>
      </c>
      <c r="D128" s="24">
        <v>0</v>
      </c>
      <c r="E128" s="30">
        <f t="shared" si="3"/>
        <v>-5067013</v>
      </c>
      <c r="F128" s="30">
        <f t="shared" si="4"/>
        <v>0</v>
      </c>
    </row>
    <row r="129" spans="1:6" ht="37.5">
      <c r="A129" s="21" t="s">
        <v>48</v>
      </c>
      <c r="B129" s="22" t="s">
        <v>166</v>
      </c>
      <c r="C129" s="25">
        <f>C130+C138+C150+C148+C135+C143+C145</f>
        <v>796558.79</v>
      </c>
      <c r="D129" s="25">
        <f>D130+D138+D150+D148+D135+D143+D145</f>
        <v>501000</v>
      </c>
      <c r="E129" s="25">
        <f t="shared" si="3"/>
        <v>-295558.79000000004</v>
      </c>
      <c r="F129" s="25">
        <f t="shared" si="4"/>
        <v>62.89554597721532</v>
      </c>
    </row>
    <row r="130" spans="1:6" ht="56.25">
      <c r="A130" s="14" t="s">
        <v>49</v>
      </c>
      <c r="B130" s="20" t="s">
        <v>8</v>
      </c>
      <c r="C130" s="7">
        <f>C131+C133</f>
        <v>3946.67</v>
      </c>
      <c r="D130" s="7">
        <f>D131+D133</f>
        <v>10000</v>
      </c>
      <c r="E130" s="30">
        <f t="shared" si="3"/>
        <v>6053.33</v>
      </c>
      <c r="F130" s="30">
        <f t="shared" si="4"/>
        <v>253.37816437655033</v>
      </c>
    </row>
    <row r="131" spans="1:6" ht="159.75" customHeight="1">
      <c r="A131" s="14" t="s">
        <v>118</v>
      </c>
      <c r="B131" s="35" t="s">
        <v>322</v>
      </c>
      <c r="C131" s="7">
        <f>C132</f>
        <v>4096.67</v>
      </c>
      <c r="D131" s="7">
        <f>D132</f>
        <v>10000</v>
      </c>
      <c r="E131" s="30">
        <f t="shared" si="3"/>
        <v>5903.33</v>
      </c>
      <c r="F131" s="30">
        <f t="shared" si="4"/>
        <v>244.1006964192869</v>
      </c>
    </row>
    <row r="132" spans="1:6" ht="164.25" customHeight="1">
      <c r="A132" s="14" t="s">
        <v>88</v>
      </c>
      <c r="B132" s="35" t="s">
        <v>322</v>
      </c>
      <c r="C132" s="36">
        <v>4096.67</v>
      </c>
      <c r="D132" s="36">
        <v>10000</v>
      </c>
      <c r="E132" s="30">
        <f t="shared" si="3"/>
        <v>5903.33</v>
      </c>
      <c r="F132" s="30">
        <f t="shared" si="4"/>
        <v>244.1006964192869</v>
      </c>
    </row>
    <row r="133" spans="1:6" ht="123" customHeight="1">
      <c r="A133" s="14" t="s">
        <v>119</v>
      </c>
      <c r="B133" s="20" t="s">
        <v>9</v>
      </c>
      <c r="C133" s="7">
        <f>C134</f>
        <v>-150</v>
      </c>
      <c r="D133" s="7">
        <f>D134</f>
        <v>0</v>
      </c>
      <c r="E133" s="30">
        <f t="shared" si="3"/>
        <v>150</v>
      </c>
      <c r="F133" s="30">
        <f t="shared" si="4"/>
        <v>0</v>
      </c>
    </row>
    <row r="134" spans="1:6" ht="117" customHeight="1">
      <c r="A134" s="14" t="s">
        <v>50</v>
      </c>
      <c r="B134" s="20" t="s">
        <v>9</v>
      </c>
      <c r="C134" s="36">
        <v>-150</v>
      </c>
      <c r="D134" s="36">
        <v>0</v>
      </c>
      <c r="E134" s="30">
        <f t="shared" si="3"/>
        <v>150</v>
      </c>
      <c r="F134" s="30">
        <f t="shared" si="4"/>
        <v>0</v>
      </c>
    </row>
    <row r="135" spans="1:6" ht="131.25" customHeight="1">
      <c r="A135" s="14" t="s">
        <v>141</v>
      </c>
      <c r="B135" s="20" t="s">
        <v>140</v>
      </c>
      <c r="C135" s="7">
        <f>C136</f>
        <v>400</v>
      </c>
      <c r="D135" s="7">
        <f>D136</f>
        <v>10000</v>
      </c>
      <c r="E135" s="30">
        <f t="shared" si="3"/>
        <v>9600</v>
      </c>
      <c r="F135" s="30">
        <f t="shared" si="4"/>
        <v>2500</v>
      </c>
    </row>
    <row r="136" spans="1:6" ht="95.25" customHeight="1">
      <c r="A136" s="14" t="s">
        <v>143</v>
      </c>
      <c r="B136" s="20" t="s">
        <v>142</v>
      </c>
      <c r="C136" s="7">
        <f>C137</f>
        <v>400</v>
      </c>
      <c r="D136" s="7">
        <f>D137</f>
        <v>10000</v>
      </c>
      <c r="E136" s="30">
        <f t="shared" si="3"/>
        <v>9600</v>
      </c>
      <c r="F136" s="30">
        <f t="shared" si="4"/>
        <v>2500</v>
      </c>
    </row>
    <row r="137" spans="1:6" ht="93.75" customHeight="1">
      <c r="A137" s="14" t="s">
        <v>144</v>
      </c>
      <c r="B137" s="20" t="s">
        <v>142</v>
      </c>
      <c r="C137" s="7">
        <v>400</v>
      </c>
      <c r="D137" s="7">
        <v>10000</v>
      </c>
      <c r="E137" s="30">
        <f t="shared" si="3"/>
        <v>9600</v>
      </c>
      <c r="F137" s="30">
        <f t="shared" si="4"/>
        <v>2500</v>
      </c>
    </row>
    <row r="138" spans="1:6" ht="243.75" customHeight="1">
      <c r="A138" s="14" t="s">
        <v>51</v>
      </c>
      <c r="B138" s="16" t="s">
        <v>77</v>
      </c>
      <c r="C138" s="30">
        <f>C141+C139</f>
        <v>96453.33</v>
      </c>
      <c r="D138" s="30">
        <f>D141+D139</f>
        <v>38000</v>
      </c>
      <c r="E138" s="30">
        <f aca="true" t="shared" si="5" ref="E138:E201">D138-C138</f>
        <v>-58453.33</v>
      </c>
      <c r="F138" s="30">
        <f aca="true" t="shared" si="6" ref="F138:F201">D138/C138*100</f>
        <v>39.39729193382956</v>
      </c>
    </row>
    <row r="139" spans="1:6" ht="78.75" customHeight="1">
      <c r="A139" s="14" t="s">
        <v>167</v>
      </c>
      <c r="B139" s="29" t="s">
        <v>168</v>
      </c>
      <c r="C139" s="30">
        <f>C140</f>
        <v>3000</v>
      </c>
      <c r="D139" s="30">
        <f>D140</f>
        <v>3000</v>
      </c>
      <c r="E139" s="30">
        <f t="shared" si="5"/>
        <v>0</v>
      </c>
      <c r="F139" s="30">
        <f t="shared" si="6"/>
        <v>100</v>
      </c>
    </row>
    <row r="140" spans="1:6" ht="81.75" customHeight="1">
      <c r="A140" s="14" t="s">
        <v>169</v>
      </c>
      <c r="B140" s="29" t="s">
        <v>168</v>
      </c>
      <c r="C140" s="30">
        <v>3000</v>
      </c>
      <c r="D140" s="30">
        <v>3000</v>
      </c>
      <c r="E140" s="30">
        <f t="shared" si="5"/>
        <v>0</v>
      </c>
      <c r="F140" s="30">
        <f t="shared" si="6"/>
        <v>100</v>
      </c>
    </row>
    <row r="141" spans="1:6" ht="39" customHeight="1">
      <c r="A141" s="14" t="s">
        <v>52</v>
      </c>
      <c r="B141" s="20" t="s">
        <v>10</v>
      </c>
      <c r="C141" s="30">
        <f>C142</f>
        <v>93453.33</v>
      </c>
      <c r="D141" s="30">
        <f>D142</f>
        <v>35000</v>
      </c>
      <c r="E141" s="30">
        <f t="shared" si="5"/>
        <v>-58453.33</v>
      </c>
      <c r="F141" s="30">
        <f t="shared" si="6"/>
        <v>37.451848960331326</v>
      </c>
    </row>
    <row r="142" spans="1:6" ht="38.25" customHeight="1">
      <c r="A142" s="14" t="s">
        <v>53</v>
      </c>
      <c r="B142" s="20" t="s">
        <v>10</v>
      </c>
      <c r="C142" s="30">
        <v>93453.33</v>
      </c>
      <c r="D142" s="30">
        <v>35000</v>
      </c>
      <c r="E142" s="30">
        <f t="shared" si="5"/>
        <v>-58453.33</v>
      </c>
      <c r="F142" s="30">
        <f t="shared" si="6"/>
        <v>37.451848960331326</v>
      </c>
    </row>
    <row r="143" spans="1:6" ht="38.25" customHeight="1">
      <c r="A143" s="14" t="s">
        <v>198</v>
      </c>
      <c r="B143" s="20" t="s">
        <v>199</v>
      </c>
      <c r="C143" s="30">
        <f>C144</f>
        <v>9600</v>
      </c>
      <c r="D143" s="30">
        <f>D144</f>
        <v>0</v>
      </c>
      <c r="E143" s="30">
        <f t="shared" si="5"/>
        <v>-9600</v>
      </c>
      <c r="F143" s="30">
        <f t="shared" si="6"/>
        <v>0</v>
      </c>
    </row>
    <row r="144" spans="1:6" ht="123" customHeight="1">
      <c r="A144" s="14" t="s">
        <v>332</v>
      </c>
      <c r="B144" s="20" t="s">
        <v>199</v>
      </c>
      <c r="C144" s="30">
        <v>9600</v>
      </c>
      <c r="D144" s="30">
        <v>0</v>
      </c>
      <c r="E144" s="30">
        <f t="shared" si="5"/>
        <v>-9600</v>
      </c>
      <c r="F144" s="30">
        <f t="shared" si="6"/>
        <v>0</v>
      </c>
    </row>
    <row r="145" spans="1:6" ht="123" customHeight="1">
      <c r="A145" s="14" t="s">
        <v>302</v>
      </c>
      <c r="B145" s="20" t="s">
        <v>304</v>
      </c>
      <c r="C145" s="30">
        <f>C146</f>
        <v>3000</v>
      </c>
      <c r="D145" s="30">
        <f>D146</f>
        <v>3000</v>
      </c>
      <c r="E145" s="30">
        <f t="shared" si="5"/>
        <v>0</v>
      </c>
      <c r="F145" s="30">
        <f t="shared" si="6"/>
        <v>100</v>
      </c>
    </row>
    <row r="146" spans="1:6" ht="149.25" customHeight="1">
      <c r="A146" s="14" t="s">
        <v>303</v>
      </c>
      <c r="B146" s="20" t="s">
        <v>305</v>
      </c>
      <c r="C146" s="30">
        <f>C147</f>
        <v>3000</v>
      </c>
      <c r="D146" s="30">
        <f>D147</f>
        <v>3000</v>
      </c>
      <c r="E146" s="30">
        <f t="shared" si="5"/>
        <v>0</v>
      </c>
      <c r="F146" s="30">
        <f t="shared" si="6"/>
        <v>100</v>
      </c>
    </row>
    <row r="147" spans="1:6" ht="149.25" customHeight="1">
      <c r="A147" s="14" t="s">
        <v>306</v>
      </c>
      <c r="B147" s="20" t="s">
        <v>305</v>
      </c>
      <c r="C147" s="30">
        <v>3000</v>
      </c>
      <c r="D147" s="30">
        <v>3000</v>
      </c>
      <c r="E147" s="30">
        <f t="shared" si="5"/>
        <v>0</v>
      </c>
      <c r="F147" s="30">
        <f t="shared" si="6"/>
        <v>100</v>
      </c>
    </row>
    <row r="148" spans="1:6" ht="136.5" customHeight="1">
      <c r="A148" s="14" t="s">
        <v>89</v>
      </c>
      <c r="B148" s="20" t="s">
        <v>90</v>
      </c>
      <c r="C148" s="9">
        <f>C149</f>
        <v>500</v>
      </c>
      <c r="D148" s="9">
        <f>D149</f>
        <v>10000</v>
      </c>
      <c r="E148" s="30">
        <f t="shared" si="5"/>
        <v>9500</v>
      </c>
      <c r="F148" s="30">
        <f t="shared" si="6"/>
        <v>2000</v>
      </c>
    </row>
    <row r="149" spans="1:6" ht="135" customHeight="1">
      <c r="A149" s="14" t="s">
        <v>91</v>
      </c>
      <c r="B149" s="20" t="s">
        <v>90</v>
      </c>
      <c r="C149" s="9">
        <v>500</v>
      </c>
      <c r="D149" s="9">
        <v>10000</v>
      </c>
      <c r="E149" s="30">
        <f t="shared" si="5"/>
        <v>9500</v>
      </c>
      <c r="F149" s="30">
        <f t="shared" si="6"/>
        <v>2000</v>
      </c>
    </row>
    <row r="150" spans="1:6" ht="56.25">
      <c r="A150" s="14" t="s">
        <v>54</v>
      </c>
      <c r="B150" s="20" t="s">
        <v>170</v>
      </c>
      <c r="C150" s="30">
        <f>C151</f>
        <v>682658.79</v>
      </c>
      <c r="D150" s="30">
        <f>D151</f>
        <v>430000</v>
      </c>
      <c r="E150" s="30">
        <f t="shared" si="5"/>
        <v>-252658.79000000004</v>
      </c>
      <c r="F150" s="30">
        <f t="shared" si="6"/>
        <v>62.989008022587676</v>
      </c>
    </row>
    <row r="151" spans="1:6" ht="87.75" customHeight="1">
      <c r="A151" s="14" t="s">
        <v>55</v>
      </c>
      <c r="B151" s="20" t="s">
        <v>171</v>
      </c>
      <c r="C151" s="30">
        <f>C152+C155+C156+C153+C154</f>
        <v>682658.79</v>
      </c>
      <c r="D151" s="30">
        <f>D152+D155+D156+D153+D154</f>
        <v>430000</v>
      </c>
      <c r="E151" s="30">
        <f t="shared" si="5"/>
        <v>-252658.79000000004</v>
      </c>
      <c r="F151" s="30">
        <f t="shared" si="6"/>
        <v>62.989008022587676</v>
      </c>
    </row>
    <row r="152" spans="1:6" ht="84" customHeight="1">
      <c r="A152" s="14" t="s">
        <v>56</v>
      </c>
      <c r="B152" s="20" t="s">
        <v>172</v>
      </c>
      <c r="C152" s="9">
        <v>115533.59</v>
      </c>
      <c r="D152" s="9">
        <v>160000</v>
      </c>
      <c r="E152" s="30">
        <f t="shared" si="5"/>
        <v>44466.41</v>
      </c>
      <c r="F152" s="30">
        <f t="shared" si="6"/>
        <v>138.4878631400617</v>
      </c>
    </row>
    <row r="153" spans="1:6" ht="84" customHeight="1">
      <c r="A153" s="14" t="s">
        <v>333</v>
      </c>
      <c r="B153" s="20" t="s">
        <v>172</v>
      </c>
      <c r="C153" s="9">
        <v>5435</v>
      </c>
      <c r="D153" s="9">
        <v>10000</v>
      </c>
      <c r="E153" s="30">
        <f t="shared" si="5"/>
        <v>4565</v>
      </c>
      <c r="F153" s="30">
        <f t="shared" si="6"/>
        <v>183.99264029438822</v>
      </c>
    </row>
    <row r="154" spans="1:6" ht="84" customHeight="1">
      <c r="A154" s="14" t="s">
        <v>334</v>
      </c>
      <c r="B154" s="20" t="s">
        <v>172</v>
      </c>
      <c r="C154" s="9">
        <v>2000</v>
      </c>
      <c r="D154" s="9">
        <v>5000</v>
      </c>
      <c r="E154" s="30">
        <f t="shared" si="5"/>
        <v>3000</v>
      </c>
      <c r="F154" s="30">
        <f t="shared" si="6"/>
        <v>250</v>
      </c>
    </row>
    <row r="155" spans="1:6" ht="76.5" customHeight="1">
      <c r="A155" s="14" t="s">
        <v>57</v>
      </c>
      <c r="B155" s="20" t="s">
        <v>67</v>
      </c>
      <c r="C155" s="9">
        <v>509690.2</v>
      </c>
      <c r="D155" s="24">
        <v>220000</v>
      </c>
      <c r="E155" s="30">
        <f t="shared" si="5"/>
        <v>-289690.2</v>
      </c>
      <c r="F155" s="30">
        <f t="shared" si="6"/>
        <v>43.163474596921816</v>
      </c>
    </row>
    <row r="156" spans="1:6" ht="76.5" customHeight="1">
      <c r="A156" s="14" t="s">
        <v>201</v>
      </c>
      <c r="B156" s="20" t="s">
        <v>67</v>
      </c>
      <c r="C156" s="9">
        <v>50000</v>
      </c>
      <c r="D156" s="9">
        <v>35000</v>
      </c>
      <c r="E156" s="30">
        <f t="shared" si="5"/>
        <v>-15000</v>
      </c>
      <c r="F156" s="30">
        <f t="shared" si="6"/>
        <v>70</v>
      </c>
    </row>
    <row r="157" spans="1:6" s="8" customFormat="1" ht="38.25" customHeight="1" hidden="1">
      <c r="A157" s="21" t="s">
        <v>145</v>
      </c>
      <c r="B157" s="22" t="s">
        <v>146</v>
      </c>
      <c r="C157" s="12">
        <v>0</v>
      </c>
      <c r="D157" s="12">
        <v>0</v>
      </c>
      <c r="E157" s="30">
        <f t="shared" si="5"/>
        <v>0</v>
      </c>
      <c r="F157" s="30" t="e">
        <f t="shared" si="6"/>
        <v>#DIV/0!</v>
      </c>
    </row>
    <row r="158" spans="1:6" ht="32.25" customHeight="1">
      <c r="A158" s="21" t="s">
        <v>58</v>
      </c>
      <c r="B158" s="23" t="s">
        <v>321</v>
      </c>
      <c r="C158" s="13">
        <f>C159+C195+C198</f>
        <v>219911903.87</v>
      </c>
      <c r="D158" s="13">
        <f>D159+D195+D198</f>
        <v>224167261.29</v>
      </c>
      <c r="E158" s="25">
        <f t="shared" si="5"/>
        <v>4255357.419999987</v>
      </c>
      <c r="F158" s="25">
        <f t="shared" si="6"/>
        <v>101.93502822953846</v>
      </c>
    </row>
    <row r="159" spans="1:6" ht="65.25" customHeight="1">
      <c r="A159" s="21" t="s">
        <v>76</v>
      </c>
      <c r="B159" s="23" t="s">
        <v>320</v>
      </c>
      <c r="C159" s="13">
        <f>C160+C167+C179+C191</f>
        <v>220147854.19</v>
      </c>
      <c r="D159" s="13">
        <f>D160+D167+D179</f>
        <v>224167261.29</v>
      </c>
      <c r="E159" s="25">
        <f t="shared" si="5"/>
        <v>4019407.099999994</v>
      </c>
      <c r="F159" s="25">
        <f t="shared" si="6"/>
        <v>101.82577618791188</v>
      </c>
    </row>
    <row r="160" spans="1:6" ht="45.75" customHeight="1">
      <c r="A160" s="21" t="s">
        <v>205</v>
      </c>
      <c r="B160" s="22" t="s">
        <v>319</v>
      </c>
      <c r="C160" s="13">
        <f>C161+C164</f>
        <v>114745300</v>
      </c>
      <c r="D160" s="13">
        <f>D161</f>
        <v>104359500</v>
      </c>
      <c r="E160" s="25">
        <f t="shared" si="5"/>
        <v>-10385800</v>
      </c>
      <c r="F160" s="25">
        <f t="shared" si="6"/>
        <v>90.94882317619981</v>
      </c>
    </row>
    <row r="161" spans="1:6" ht="42.75" customHeight="1">
      <c r="A161" s="14" t="s">
        <v>206</v>
      </c>
      <c r="B161" s="20" t="s">
        <v>173</v>
      </c>
      <c r="C161" s="7">
        <f>C162</f>
        <v>105243000</v>
      </c>
      <c r="D161" s="7">
        <f>D162</f>
        <v>104359500</v>
      </c>
      <c r="E161" s="30">
        <f t="shared" si="5"/>
        <v>-883500</v>
      </c>
      <c r="F161" s="30">
        <f t="shared" si="6"/>
        <v>99.16051423847667</v>
      </c>
    </row>
    <row r="162" spans="1:6" ht="63.75" customHeight="1">
      <c r="A162" s="14" t="s">
        <v>207</v>
      </c>
      <c r="B162" s="20" t="s">
        <v>174</v>
      </c>
      <c r="C162" s="7">
        <f>C163</f>
        <v>105243000</v>
      </c>
      <c r="D162" s="7">
        <f>D163</f>
        <v>104359500</v>
      </c>
      <c r="E162" s="30">
        <f t="shared" si="5"/>
        <v>-883500</v>
      </c>
      <c r="F162" s="30">
        <f t="shared" si="6"/>
        <v>99.16051423847667</v>
      </c>
    </row>
    <row r="163" spans="1:6" ht="68.25" customHeight="1">
      <c r="A163" s="14" t="s">
        <v>208</v>
      </c>
      <c r="B163" s="20" t="s">
        <v>174</v>
      </c>
      <c r="C163" s="7">
        <v>105243000</v>
      </c>
      <c r="D163" s="24">
        <v>104359500</v>
      </c>
      <c r="E163" s="30">
        <f t="shared" si="5"/>
        <v>-883500</v>
      </c>
      <c r="F163" s="30">
        <f t="shared" si="6"/>
        <v>99.16051423847667</v>
      </c>
    </row>
    <row r="164" spans="1:6" ht="69.75" customHeight="1">
      <c r="A164" s="14" t="s">
        <v>242</v>
      </c>
      <c r="B164" s="20" t="s">
        <v>318</v>
      </c>
      <c r="C164" s="7">
        <f>C165</f>
        <v>9502300</v>
      </c>
      <c r="D164" s="7">
        <f>D165</f>
        <v>0</v>
      </c>
      <c r="E164" s="30">
        <f t="shared" si="5"/>
        <v>-9502300</v>
      </c>
      <c r="F164" s="30">
        <f t="shared" si="6"/>
        <v>0</v>
      </c>
    </row>
    <row r="165" spans="1:6" ht="85.5" customHeight="1">
      <c r="A165" s="14" t="s">
        <v>243</v>
      </c>
      <c r="B165" s="20" t="s">
        <v>317</v>
      </c>
      <c r="C165" s="7">
        <f>C166</f>
        <v>9502300</v>
      </c>
      <c r="D165" s="7">
        <f>D166</f>
        <v>0</v>
      </c>
      <c r="E165" s="30">
        <f t="shared" si="5"/>
        <v>-9502300</v>
      </c>
      <c r="F165" s="30">
        <f t="shared" si="6"/>
        <v>0</v>
      </c>
    </row>
    <row r="166" spans="1:6" ht="84.75" customHeight="1">
      <c r="A166" s="14" t="s">
        <v>244</v>
      </c>
      <c r="B166" s="20" t="s">
        <v>317</v>
      </c>
      <c r="C166" s="7">
        <v>9502300</v>
      </c>
      <c r="D166" s="24">
        <v>0</v>
      </c>
      <c r="E166" s="30">
        <f t="shared" si="5"/>
        <v>-9502300</v>
      </c>
      <c r="F166" s="30">
        <f t="shared" si="6"/>
        <v>0</v>
      </c>
    </row>
    <row r="167" spans="1:6" s="8" customFormat="1" ht="68.25" customHeight="1">
      <c r="A167" s="21" t="s">
        <v>209</v>
      </c>
      <c r="B167" s="23" t="s">
        <v>316</v>
      </c>
      <c r="C167" s="13">
        <f>C174+C168+C171</f>
        <v>7620643.1899999995</v>
      </c>
      <c r="D167" s="13">
        <f>D174+D168+D171</f>
        <v>8869130.6</v>
      </c>
      <c r="E167" s="25">
        <f t="shared" si="5"/>
        <v>1248487.4100000001</v>
      </c>
      <c r="F167" s="25">
        <f t="shared" si="6"/>
        <v>116.38296635693817</v>
      </c>
    </row>
    <row r="168" spans="1:6" s="8" customFormat="1" ht="56.25" customHeight="1">
      <c r="A168" s="34" t="s">
        <v>239</v>
      </c>
      <c r="B168" s="29" t="s">
        <v>315</v>
      </c>
      <c r="C168" s="7">
        <f>C169</f>
        <v>1006012.19</v>
      </c>
      <c r="D168" s="7">
        <f>D169</f>
        <v>0</v>
      </c>
      <c r="E168" s="30">
        <f t="shared" si="5"/>
        <v>-1006012.19</v>
      </c>
      <c r="F168" s="30">
        <f t="shared" si="6"/>
        <v>0</v>
      </c>
    </row>
    <row r="169" spans="1:6" s="8" customFormat="1" ht="74.25" customHeight="1">
      <c r="A169" s="34" t="s">
        <v>240</v>
      </c>
      <c r="B169" s="29" t="s">
        <v>314</v>
      </c>
      <c r="C169" s="7">
        <f>C170</f>
        <v>1006012.19</v>
      </c>
      <c r="D169" s="7">
        <f>D170</f>
        <v>0</v>
      </c>
      <c r="E169" s="30">
        <f t="shared" si="5"/>
        <v>-1006012.19</v>
      </c>
      <c r="F169" s="30">
        <f t="shared" si="6"/>
        <v>0</v>
      </c>
    </row>
    <row r="170" spans="1:6" s="8" customFormat="1" ht="70.5" customHeight="1">
      <c r="A170" s="34" t="s">
        <v>241</v>
      </c>
      <c r="B170" s="29" t="s">
        <v>314</v>
      </c>
      <c r="C170" s="7">
        <v>1006012.19</v>
      </c>
      <c r="D170" s="7">
        <v>0</v>
      </c>
      <c r="E170" s="30">
        <f t="shared" si="5"/>
        <v>-1006012.19</v>
      </c>
      <c r="F170" s="30">
        <f t="shared" si="6"/>
        <v>0</v>
      </c>
    </row>
    <row r="171" spans="1:6" s="8" customFormat="1" ht="53.25" customHeight="1">
      <c r="A171" s="34" t="s">
        <v>246</v>
      </c>
      <c r="B171" s="29" t="s">
        <v>313</v>
      </c>
      <c r="C171" s="7">
        <f>C172</f>
        <v>8963</v>
      </c>
      <c r="D171" s="7">
        <f>D172</f>
        <v>3579</v>
      </c>
      <c r="E171" s="30">
        <f t="shared" si="5"/>
        <v>-5384</v>
      </c>
      <c r="F171" s="30">
        <f t="shared" si="6"/>
        <v>39.93082673212094</v>
      </c>
    </row>
    <row r="172" spans="1:6" s="8" customFormat="1" ht="69" customHeight="1">
      <c r="A172" s="34" t="s">
        <v>247</v>
      </c>
      <c r="B172" s="29" t="s">
        <v>312</v>
      </c>
      <c r="C172" s="7">
        <f>C173</f>
        <v>8963</v>
      </c>
      <c r="D172" s="7">
        <f>D173</f>
        <v>3579</v>
      </c>
      <c r="E172" s="30">
        <f t="shared" si="5"/>
        <v>-5384</v>
      </c>
      <c r="F172" s="30">
        <f t="shared" si="6"/>
        <v>39.93082673212094</v>
      </c>
    </row>
    <row r="173" spans="1:6" s="8" customFormat="1" ht="63" customHeight="1">
      <c r="A173" s="34" t="s">
        <v>248</v>
      </c>
      <c r="B173" s="29" t="s">
        <v>312</v>
      </c>
      <c r="C173" s="7">
        <f>8963</f>
        <v>8963</v>
      </c>
      <c r="D173" s="7">
        <v>3579</v>
      </c>
      <c r="E173" s="30">
        <f t="shared" si="5"/>
        <v>-5384</v>
      </c>
      <c r="F173" s="30">
        <f t="shared" si="6"/>
        <v>39.93082673212094</v>
      </c>
    </row>
    <row r="174" spans="1:6" ht="38.25" customHeight="1">
      <c r="A174" s="14" t="s">
        <v>210</v>
      </c>
      <c r="B174" s="16" t="s">
        <v>311</v>
      </c>
      <c r="C174" s="7">
        <f>C175</f>
        <v>6605668</v>
      </c>
      <c r="D174" s="7">
        <f>D175</f>
        <v>8865551.6</v>
      </c>
      <c r="E174" s="30">
        <f t="shared" si="5"/>
        <v>2259883.5999999996</v>
      </c>
      <c r="F174" s="30">
        <f t="shared" si="6"/>
        <v>134.21128037315833</v>
      </c>
    </row>
    <row r="175" spans="1:6" ht="57" customHeight="1">
      <c r="A175" s="14" t="s">
        <v>211</v>
      </c>
      <c r="B175" s="16" t="s">
        <v>310</v>
      </c>
      <c r="C175" s="7">
        <f>SUM(C176:C178)</f>
        <v>6605668</v>
      </c>
      <c r="D175" s="7">
        <f>SUM(D176:D178)</f>
        <v>8865551.6</v>
      </c>
      <c r="E175" s="30">
        <f t="shared" si="5"/>
        <v>2259883.5999999996</v>
      </c>
      <c r="F175" s="30">
        <f t="shared" si="6"/>
        <v>134.21128037315833</v>
      </c>
    </row>
    <row r="176" spans="1:6" ht="48" customHeight="1">
      <c r="A176" s="14" t="s">
        <v>236</v>
      </c>
      <c r="B176" s="16" t="s">
        <v>309</v>
      </c>
      <c r="C176" s="7">
        <v>5465668</v>
      </c>
      <c r="D176" s="7">
        <v>6466430</v>
      </c>
      <c r="E176" s="30">
        <f t="shared" si="5"/>
        <v>1000762</v>
      </c>
      <c r="F176" s="30">
        <f t="shared" si="6"/>
        <v>118.3099668695574</v>
      </c>
    </row>
    <row r="177" spans="1:6" ht="54" customHeight="1">
      <c r="A177" s="14" t="s">
        <v>212</v>
      </c>
      <c r="B177" s="16" t="s">
        <v>175</v>
      </c>
      <c r="C177" s="7">
        <v>635100</v>
      </c>
      <c r="D177" s="7">
        <v>2399121.6</v>
      </c>
      <c r="E177" s="30">
        <f t="shared" si="5"/>
        <v>1764021.6</v>
      </c>
      <c r="F177" s="30">
        <f t="shared" si="6"/>
        <v>377.7549362305149</v>
      </c>
    </row>
    <row r="178" spans="1:6" ht="50.25" customHeight="1">
      <c r="A178" s="14" t="s">
        <v>245</v>
      </c>
      <c r="B178" s="16" t="s">
        <v>308</v>
      </c>
      <c r="C178" s="7">
        <v>504900</v>
      </c>
      <c r="D178" s="7">
        <v>0</v>
      </c>
      <c r="E178" s="30">
        <f t="shared" si="5"/>
        <v>-504900</v>
      </c>
      <c r="F178" s="30">
        <f t="shared" si="6"/>
        <v>0</v>
      </c>
    </row>
    <row r="179" spans="1:6" ht="47.25" customHeight="1">
      <c r="A179" s="21" t="s">
        <v>213</v>
      </c>
      <c r="B179" s="22" t="s">
        <v>176</v>
      </c>
      <c r="C179" s="13">
        <f>C180+C188+C185</f>
        <v>97647121.45</v>
      </c>
      <c r="D179" s="13">
        <f>D180+D188+D185</f>
        <v>110938630.69</v>
      </c>
      <c r="E179" s="25">
        <f t="shared" si="5"/>
        <v>13291509.239999995</v>
      </c>
      <c r="F179" s="25">
        <f t="shared" si="6"/>
        <v>113.61177784109682</v>
      </c>
    </row>
    <row r="180" spans="1:6" ht="58.5" customHeight="1">
      <c r="A180" s="14" t="s">
        <v>214</v>
      </c>
      <c r="B180" s="20" t="s">
        <v>131</v>
      </c>
      <c r="C180" s="7">
        <f>C181</f>
        <v>2699025.9499999997</v>
      </c>
      <c r="D180" s="7">
        <f>D181</f>
        <v>2646040.69</v>
      </c>
      <c r="E180" s="30">
        <f t="shared" si="5"/>
        <v>-52985.25999999978</v>
      </c>
      <c r="F180" s="30">
        <f t="shared" si="6"/>
        <v>98.03687474735099</v>
      </c>
    </row>
    <row r="181" spans="1:6" ht="75" customHeight="1">
      <c r="A181" s="14" t="s">
        <v>215</v>
      </c>
      <c r="B181" s="20" t="s">
        <v>132</v>
      </c>
      <c r="C181" s="7">
        <f>SUM(C182:C184)</f>
        <v>2699025.9499999997</v>
      </c>
      <c r="D181" s="7">
        <f>SUM(D182:D184)</f>
        <v>2646040.69</v>
      </c>
      <c r="E181" s="30">
        <f t="shared" si="5"/>
        <v>-52985.25999999978</v>
      </c>
      <c r="F181" s="30">
        <f t="shared" si="6"/>
        <v>98.03687474735099</v>
      </c>
    </row>
    <row r="182" spans="1:6" ht="94.5" customHeight="1">
      <c r="A182" s="14" t="s">
        <v>216</v>
      </c>
      <c r="B182" s="20" t="s">
        <v>177</v>
      </c>
      <c r="C182" s="7">
        <f>409692+11856.5</f>
        <v>421548.5</v>
      </c>
      <c r="D182" s="7">
        <v>433235.5</v>
      </c>
      <c r="E182" s="30">
        <f t="shared" si="5"/>
        <v>11687</v>
      </c>
      <c r="F182" s="30">
        <f t="shared" si="6"/>
        <v>102.77239748214025</v>
      </c>
    </row>
    <row r="183" spans="1:6" ht="75" customHeight="1">
      <c r="A183" s="14" t="s">
        <v>217</v>
      </c>
      <c r="B183" s="20" t="s">
        <v>132</v>
      </c>
      <c r="C183" s="7">
        <f>978750+46200+1067653.13</f>
        <v>2092603.13</v>
      </c>
      <c r="D183" s="7">
        <v>2088871.97</v>
      </c>
      <c r="E183" s="30">
        <f t="shared" si="5"/>
        <v>-3731.159999999916</v>
      </c>
      <c r="F183" s="30">
        <f t="shared" si="6"/>
        <v>99.82169767661583</v>
      </c>
    </row>
    <row r="184" spans="1:6" ht="75" customHeight="1">
      <c r="A184" s="14" t="s">
        <v>218</v>
      </c>
      <c r="B184" s="20" t="s">
        <v>132</v>
      </c>
      <c r="C184" s="7">
        <v>184874.32</v>
      </c>
      <c r="D184" s="7">
        <v>123933.22</v>
      </c>
      <c r="E184" s="30">
        <f t="shared" si="5"/>
        <v>-60941.100000000006</v>
      </c>
      <c r="F184" s="30">
        <f t="shared" si="6"/>
        <v>67.03647104692529</v>
      </c>
    </row>
    <row r="185" spans="1:6" ht="120" customHeight="1">
      <c r="A185" s="14" t="s">
        <v>349</v>
      </c>
      <c r="B185" s="20" t="s">
        <v>350</v>
      </c>
      <c r="C185" s="7">
        <f>C186</f>
        <v>0</v>
      </c>
      <c r="D185" s="7">
        <f>D186</f>
        <v>42817</v>
      </c>
      <c r="E185" s="30">
        <f t="shared" si="5"/>
        <v>42817</v>
      </c>
      <c r="F185" s="30">
        <v>0</v>
      </c>
    </row>
    <row r="186" spans="1:6" ht="115.5" customHeight="1">
      <c r="A186" s="14" t="s">
        <v>351</v>
      </c>
      <c r="B186" s="20" t="s">
        <v>352</v>
      </c>
      <c r="C186" s="7">
        <f>C187</f>
        <v>0</v>
      </c>
      <c r="D186" s="7">
        <f>D187</f>
        <v>42817</v>
      </c>
      <c r="E186" s="30">
        <f t="shared" si="5"/>
        <v>42817</v>
      </c>
      <c r="F186" s="30">
        <v>0</v>
      </c>
    </row>
    <row r="187" spans="1:6" ht="114.75" customHeight="1">
      <c r="A187" s="14" t="s">
        <v>353</v>
      </c>
      <c r="B187" s="20" t="s">
        <v>352</v>
      </c>
      <c r="C187" s="7">
        <v>0</v>
      </c>
      <c r="D187" s="7">
        <v>42817</v>
      </c>
      <c r="E187" s="30">
        <f t="shared" si="5"/>
        <v>42817</v>
      </c>
      <c r="F187" s="30">
        <v>0</v>
      </c>
    </row>
    <row r="188" spans="1:6" ht="27.75" customHeight="1">
      <c r="A188" s="14" t="s">
        <v>219</v>
      </c>
      <c r="B188" s="20" t="s">
        <v>133</v>
      </c>
      <c r="C188" s="7">
        <f>C189</f>
        <v>94948095.5</v>
      </c>
      <c r="D188" s="7">
        <f>D189</f>
        <v>108249773</v>
      </c>
      <c r="E188" s="30">
        <f t="shared" si="5"/>
        <v>13301677.5</v>
      </c>
      <c r="F188" s="30">
        <f t="shared" si="6"/>
        <v>114.00942002043632</v>
      </c>
    </row>
    <row r="189" spans="1:6" ht="37.5" customHeight="1">
      <c r="A189" s="14" t="s">
        <v>220</v>
      </c>
      <c r="B189" s="20" t="s">
        <v>134</v>
      </c>
      <c r="C189" s="7">
        <f>C190</f>
        <v>94948095.5</v>
      </c>
      <c r="D189" s="7">
        <f>D190</f>
        <v>108249773</v>
      </c>
      <c r="E189" s="30">
        <f t="shared" si="5"/>
        <v>13301677.5</v>
      </c>
      <c r="F189" s="30">
        <f t="shared" si="6"/>
        <v>114.00942002043632</v>
      </c>
    </row>
    <row r="190" spans="1:6" ht="37.5" customHeight="1">
      <c r="A190" s="14" t="s">
        <v>221</v>
      </c>
      <c r="B190" s="20" t="s">
        <v>135</v>
      </c>
      <c r="C190" s="7">
        <v>94948095.5</v>
      </c>
      <c r="D190" s="7">
        <v>108249773</v>
      </c>
      <c r="E190" s="30">
        <f t="shared" si="5"/>
        <v>13301677.5</v>
      </c>
      <c r="F190" s="30">
        <f t="shared" si="6"/>
        <v>114.00942002043632</v>
      </c>
    </row>
    <row r="191" spans="1:6" ht="27.75" customHeight="1">
      <c r="A191" s="21" t="s">
        <v>222</v>
      </c>
      <c r="B191" s="22" t="s">
        <v>230</v>
      </c>
      <c r="C191" s="13">
        <f aca="true" t="shared" si="7" ref="C191:D193">C192</f>
        <v>134789.55</v>
      </c>
      <c r="D191" s="13">
        <f t="shared" si="7"/>
        <v>0</v>
      </c>
      <c r="E191" s="25">
        <f t="shared" si="5"/>
        <v>-134789.55</v>
      </c>
      <c r="F191" s="25">
        <f t="shared" si="6"/>
        <v>0</v>
      </c>
    </row>
    <row r="192" spans="1:6" ht="138" customHeight="1">
      <c r="A192" s="14" t="s">
        <v>223</v>
      </c>
      <c r="B192" s="20" t="s">
        <v>231</v>
      </c>
      <c r="C192" s="7">
        <f t="shared" si="7"/>
        <v>134789.55</v>
      </c>
      <c r="D192" s="7">
        <f t="shared" si="7"/>
        <v>0</v>
      </c>
      <c r="E192" s="30">
        <f t="shared" si="5"/>
        <v>-134789.55</v>
      </c>
      <c r="F192" s="30">
        <f t="shared" si="6"/>
        <v>0</v>
      </c>
    </row>
    <row r="193" spans="1:6" ht="135" customHeight="1">
      <c r="A193" s="14" t="s">
        <v>224</v>
      </c>
      <c r="B193" s="20" t="s">
        <v>232</v>
      </c>
      <c r="C193" s="7">
        <f t="shared" si="7"/>
        <v>134789.55</v>
      </c>
      <c r="D193" s="7">
        <f t="shared" si="7"/>
        <v>0</v>
      </c>
      <c r="E193" s="30">
        <f t="shared" si="5"/>
        <v>-134789.55</v>
      </c>
      <c r="F193" s="30">
        <f t="shared" si="6"/>
        <v>0</v>
      </c>
    </row>
    <row r="194" spans="1:6" ht="138" customHeight="1">
      <c r="A194" s="14" t="s">
        <v>225</v>
      </c>
      <c r="B194" s="20" t="s">
        <v>232</v>
      </c>
      <c r="C194" s="7">
        <v>134789.55</v>
      </c>
      <c r="D194" s="7">
        <v>0</v>
      </c>
      <c r="E194" s="30">
        <f t="shared" si="5"/>
        <v>-134789.55</v>
      </c>
      <c r="F194" s="30">
        <f t="shared" si="6"/>
        <v>0</v>
      </c>
    </row>
    <row r="195" spans="1:6" s="8" customFormat="1" ht="169.5" customHeight="1">
      <c r="A195" s="21" t="s">
        <v>94</v>
      </c>
      <c r="B195" s="23" t="s">
        <v>97</v>
      </c>
      <c r="C195" s="13">
        <f>C196</f>
        <v>0</v>
      </c>
      <c r="D195" s="13">
        <f>D196</f>
        <v>0</v>
      </c>
      <c r="E195" s="25">
        <f t="shared" si="5"/>
        <v>0</v>
      </c>
      <c r="F195" s="25">
        <v>0</v>
      </c>
    </row>
    <row r="196" spans="1:6" ht="207" customHeight="1">
      <c r="A196" s="14" t="s">
        <v>95</v>
      </c>
      <c r="B196" s="16" t="s">
        <v>98</v>
      </c>
      <c r="C196" s="7">
        <f>C197</f>
        <v>0</v>
      </c>
      <c r="D196" s="7">
        <f>D197</f>
        <v>0</v>
      </c>
      <c r="E196" s="30">
        <f t="shared" si="5"/>
        <v>0</v>
      </c>
      <c r="F196" s="30">
        <v>0</v>
      </c>
    </row>
    <row r="197" spans="1:6" ht="207" customHeight="1">
      <c r="A197" s="14" t="s">
        <v>96</v>
      </c>
      <c r="B197" s="16" t="s">
        <v>99</v>
      </c>
      <c r="C197" s="7">
        <v>0</v>
      </c>
      <c r="D197" s="24">
        <v>0</v>
      </c>
      <c r="E197" s="30">
        <f t="shared" si="5"/>
        <v>0</v>
      </c>
      <c r="F197" s="30">
        <v>0</v>
      </c>
    </row>
    <row r="198" spans="1:6" ht="87.75" customHeight="1">
      <c r="A198" s="21" t="s">
        <v>226</v>
      </c>
      <c r="B198" s="23" t="s">
        <v>235</v>
      </c>
      <c r="C198" s="13">
        <f aca="true" t="shared" si="8" ref="C198:D200">C199</f>
        <v>-235950.32</v>
      </c>
      <c r="D198" s="13">
        <f t="shared" si="8"/>
        <v>0</v>
      </c>
      <c r="E198" s="25">
        <f t="shared" si="5"/>
        <v>235950.32</v>
      </c>
      <c r="F198" s="25">
        <f t="shared" si="6"/>
        <v>0</v>
      </c>
    </row>
    <row r="199" spans="1:6" ht="99" customHeight="1">
      <c r="A199" s="14" t="s">
        <v>227</v>
      </c>
      <c r="B199" s="16" t="s">
        <v>234</v>
      </c>
      <c r="C199" s="7">
        <f t="shared" si="8"/>
        <v>-235950.32</v>
      </c>
      <c r="D199" s="7">
        <f t="shared" si="8"/>
        <v>0</v>
      </c>
      <c r="E199" s="30">
        <f t="shared" si="5"/>
        <v>235950.32</v>
      </c>
      <c r="F199" s="30">
        <f t="shared" si="6"/>
        <v>0</v>
      </c>
    </row>
    <row r="200" spans="1:6" ht="99.75" customHeight="1">
      <c r="A200" s="14" t="s">
        <v>228</v>
      </c>
      <c r="B200" s="16" t="s">
        <v>233</v>
      </c>
      <c r="C200" s="7">
        <f t="shared" si="8"/>
        <v>-235950.32</v>
      </c>
      <c r="D200" s="7">
        <f t="shared" si="8"/>
        <v>0</v>
      </c>
      <c r="E200" s="30">
        <f t="shared" si="5"/>
        <v>235950.32</v>
      </c>
      <c r="F200" s="30">
        <f t="shared" si="6"/>
        <v>0</v>
      </c>
    </row>
    <row r="201" spans="1:6" ht="101.25" customHeight="1">
      <c r="A201" s="14" t="s">
        <v>229</v>
      </c>
      <c r="B201" s="16" t="s">
        <v>233</v>
      </c>
      <c r="C201" s="7">
        <v>-235950.32</v>
      </c>
      <c r="D201" s="24">
        <v>0</v>
      </c>
      <c r="E201" s="30">
        <f t="shared" si="5"/>
        <v>235950.32</v>
      </c>
      <c r="F201" s="30">
        <f t="shared" si="6"/>
        <v>0</v>
      </c>
    </row>
    <row r="202" spans="1:6" ht="36" customHeight="1">
      <c r="A202" s="46" t="s">
        <v>307</v>
      </c>
      <c r="B202" s="46"/>
      <c r="C202" s="25">
        <f>C7+C158</f>
        <v>289998187.5</v>
      </c>
      <c r="D202" s="25">
        <f>D7+D158</f>
        <v>287634261.28999996</v>
      </c>
      <c r="E202" s="25">
        <f>D202-C202</f>
        <v>-2363926.210000038</v>
      </c>
      <c r="F202" s="25">
        <f>D202/C202*100</f>
        <v>99.18484793633408</v>
      </c>
    </row>
    <row r="203" spans="3:6" ht="18.75">
      <c r="C203" s="5"/>
      <c r="F203" s="5"/>
    </row>
    <row r="204" ht="18.75">
      <c r="C204" s="10"/>
    </row>
    <row r="206" ht="18.75">
      <c r="C206" s="10"/>
    </row>
    <row r="207" spans="4:5" ht="18.75">
      <c r="D207" s="19"/>
      <c r="E207" s="19"/>
    </row>
  </sheetData>
  <sheetProtection/>
  <mergeCells count="7">
    <mergeCell ref="C4:D4"/>
    <mergeCell ref="A2:F2"/>
    <mergeCell ref="A202:B202"/>
    <mergeCell ref="A4:A5"/>
    <mergeCell ref="B4:B5"/>
    <mergeCell ref="A3:F3"/>
    <mergeCell ref="E4:F4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2017-09-14T10:59:33Z</cp:lastPrinted>
  <dcterms:created xsi:type="dcterms:W3CDTF">2009-08-21T08:27:43Z</dcterms:created>
  <dcterms:modified xsi:type="dcterms:W3CDTF">2017-11-14T10:03:06Z</dcterms:modified>
  <cp:category/>
  <cp:version/>
  <cp:contentType/>
  <cp:contentStatus/>
</cp:coreProperties>
</file>