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<sst xmlns="http://schemas.openxmlformats.org/spreadsheetml/2006/main" count="61" uniqueCount="61">
  <si>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</si>
  <si>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</si>
  <si>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</si>
  <si>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</si>
  <si>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</si>
  <si>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</si>
  <si>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</si>
  <si>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</si>
  <si>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</si>
  <si>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</si>
  <si>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</si>
  <si>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</si>
  <si>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</si>
  <si>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</si>
  <si>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</si>
  <si>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</si>
  <si>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</si>
  <si>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</si>
  <si>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</si>
  <si>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</si>
  <si>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</si>
  <si>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</si>
  <si>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</si>
  <si>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</si>
  <si>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</si>
  <si>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</si>
  <si>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</si>
  <si>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</si>
  <si>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</si>
  <si>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</si>
  <si>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</si>
  <si>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</si>
  <si>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</si>
  <si>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</si>
  <si>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</si>
  <si>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</si>
  <si>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</si>
  <si>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</si>
  <si>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</si>
  <si>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</si>
  <si>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</si>
  <si>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</si>
  <si>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</si>
  <si>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</si>
  <si>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</si>
  <si>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среды/039 2 02 25210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</si>
  <si>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городах/039 2 02 25169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</si>
  <si>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</si>
  <si>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</si>
  <si>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</si>
  <si>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</si>
  <si>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</si>
  <si>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</si>
  <si>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значения/044 2 02 49999 05 0000 150</t>
  </si>
  <si>
    <t>- Южское городское поселение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</si>
  <si>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</si>
  <si>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</si>
  <si>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инфраструктуры/044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</si>
  <si>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</si>
  <si>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Таблица 2</t>
  </si>
  <si>
    <t>(приложение изложено в новой редакции в соответствии с решением Совета Южского муниципального района от 23.12.2021 № 114)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</si>
</sst>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0" fontId="18" fillId="25" borderId="10" xfId="0" applyFont="1" applyFill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="89" zoomScaleNormal="89" workbookViewId="0" topLeftCell="A1">
      <selection activeCell="A3" sqref="A3:D3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1:4" ht="20.25" customHeight="1">
      <c r="A1" s="1"/>
      <c r="B1" s="2"/>
      <c r="C1" s="44" t="s">
        <v>59</v>
      </c>
      <c r="D1" s="44"/>
    </row>
    <row r="2" spans="1:4" s="4" customFormat="1" ht="28.5" customHeight="1">
      <c r="A2" s="51" t="s">
        <v>27</v>
      </c>
      <c r="B2" s="51"/>
      <c r="C2" s="51"/>
      <c r="D2" s="51"/>
    </row>
    <row r="3" spans="1:4" ht="37.5" customHeight="1">
      <c r="A3" s="43" t="s">
        <v>60</v>
      </c>
      <c r="B3" s="43"/>
      <c r="C3" s="43"/>
      <c r="D3" s="43"/>
    </row>
    <row r="4" spans="1:4" s="6" customFormat="1" ht="27.75" customHeight="1">
      <c r="A4" s="47" t="s">
        <v>2</v>
      </c>
      <c r="B4" s="48" t="s">
        <v>1</v>
      </c>
      <c r="C4" s="49"/>
      <c r="D4" s="50"/>
    </row>
    <row r="5" spans="1:4" s="6" customFormat="1" ht="27.75" customHeight="1">
      <c r="A5" s="47"/>
      <c r="B5" s="5" t="s">
        <v>5</v>
      </c>
      <c r="C5" s="5" t="s">
        <v>25</v>
      </c>
      <c r="D5" s="5" t="s">
        <v>28</v>
      </c>
    </row>
    <row r="6" spans="1:4" s="8" customFormat="1" ht="22.5" customHeight="1">
      <c r="A6" s="7" t="s">
        <v>0</v>
      </c>
      <c r="B6" s="5">
        <v>2</v>
      </c>
      <c r="C6" s="5">
        <v>3</v>
      </c>
      <c r="D6" s="31">
        <v>4</v>
      </c>
    </row>
    <row r="7" spans="1:4" s="11" customFormat="1" ht="33.75" customHeight="1">
      <c r="A7" s="9" t="s">
        <v>22</v>
      </c>
      <c r="B7" s="10">
        <f>B8+B11+B30+B44</f>
        <v>317470138.19</v>
      </c>
      <c r="C7" s="10">
        <f>C8+C11+C30+C44</f>
        <v>163766479.44</v>
      </c>
      <c r="D7" s="10">
        <f>D8+D11+D30+D44</f>
        <v>162755397.82999998</v>
      </c>
    </row>
    <row r="8" spans="1:4" s="13" customFormat="1" ht="25.5" customHeight="1">
      <c r="A8" s="12" t="s">
        <v>4</v>
      </c>
      <c r="B8" s="28">
        <f>SUM(B9:B10)</f>
        <v>135552210</v>
      </c>
      <c r="C8" s="28">
        <f>SUM(C9:C10)</f>
        <v>92115000</v>
      </c>
      <c r="D8" s="28">
        <f>SUM(D9:D10)</f>
        <v>89553500</v>
      </c>
    </row>
    <row r="9" spans="1:4" s="6" customFormat="1" ht="47.25" customHeight="1">
      <c r="A9" s="29" t="s">
        <v>6</v>
      </c>
      <c r="B9" s="33">
        <f>102491500+5716600</f>
        <v>108208100</v>
      </c>
      <c r="C9" s="34">
        <v>92115000</v>
      </c>
      <c r="D9" s="34">
        <f>92115000-2561500</f>
        <v>89553500</v>
      </c>
    </row>
    <row r="10" spans="1:4" s="6" customFormat="1" ht="48" customHeight="1">
      <c r="A10" s="29" t="s">
        <v>7</v>
      </c>
      <c r="B10" s="32">
        <f>14423180+3986740+6817608+2116582</f>
        <v>27344110</v>
      </c>
      <c r="C10" s="32">
        <v>0</v>
      </c>
      <c r="D10" s="24">
        <v>0</v>
      </c>
    </row>
    <row r="11" spans="1:4" s="4" customFormat="1" ht="30" customHeight="1">
      <c r="A11" s="27" t="s">
        <v>23</v>
      </c>
      <c r="B11" s="26">
        <f>SUM(B12:B29)</f>
        <v>38372265.67</v>
      </c>
      <c r="C11" s="26">
        <f>SUM(C12:C25)</f>
        <v>16148475.610000001</v>
      </c>
      <c r="D11" s="26">
        <f>SUM(D12:D25)</f>
        <v>17718239.7</v>
      </c>
    </row>
    <row r="12" spans="1:4" s="4" customFormat="1" ht="57.75" customHeight="1">
      <c r="A12" s="23" t="s">
        <v>8</v>
      </c>
      <c r="B12" s="24">
        <v>533610</v>
      </c>
      <c r="C12" s="24">
        <v>533610</v>
      </c>
      <c r="D12" s="24">
        <v>533610</v>
      </c>
    </row>
    <row r="13" spans="1:4" s="4" customFormat="1" ht="96" customHeight="1">
      <c r="A13" s="23" t="s">
        <v>9</v>
      </c>
      <c r="B13" s="24">
        <f>1300693.16+926088.84</f>
        <v>2226782</v>
      </c>
      <c r="C13" s="24">
        <v>0</v>
      </c>
      <c r="D13" s="24">
        <v>0</v>
      </c>
    </row>
    <row r="14" spans="1:4" s="4" customFormat="1" ht="98.25" customHeight="1">
      <c r="A14" s="23" t="s">
        <v>10</v>
      </c>
      <c r="B14" s="24">
        <v>1163537</v>
      </c>
      <c r="C14" s="24">
        <v>0</v>
      </c>
      <c r="D14" s="24">
        <v>0</v>
      </c>
    </row>
    <row r="15" spans="1:4" s="4" customFormat="1" ht="91.5" customHeight="1">
      <c r="A15" s="23" t="s">
        <v>11</v>
      </c>
      <c r="B15" s="24">
        <f>4546380+233640</f>
        <v>4780020</v>
      </c>
      <c r="C15" s="24">
        <v>0</v>
      </c>
      <c r="D15" s="24">
        <v>0</v>
      </c>
    </row>
    <row r="16" spans="1:4" s="4" customFormat="1" ht="78" customHeight="1">
      <c r="A16" s="23" t="s">
        <v>21</v>
      </c>
      <c r="B16" s="24">
        <v>1547608</v>
      </c>
      <c r="C16" s="24">
        <v>0</v>
      </c>
      <c r="D16" s="24">
        <v>0</v>
      </c>
    </row>
    <row r="17" spans="1:4" s="4" customFormat="1" ht="76.5" customHeight="1">
      <c r="A17" s="23" t="s">
        <v>32</v>
      </c>
      <c r="B17" s="24">
        <f>5074320.33+4000000-874721.02</f>
        <v>8199599.3100000005</v>
      </c>
      <c r="C17" s="24">
        <v>0</v>
      </c>
      <c r="D17" s="24">
        <v>0</v>
      </c>
    </row>
    <row r="18" spans="1:4" s="4" customFormat="1" ht="68.25" customHeight="1">
      <c r="A18" s="23" t="s">
        <v>34</v>
      </c>
      <c r="B18" s="24">
        <v>7801569.6</v>
      </c>
      <c r="C18" s="24">
        <v>8035004.4</v>
      </c>
      <c r="D18" s="24">
        <v>7797742.8</v>
      </c>
    </row>
    <row r="19" spans="1:4" s="4" customFormat="1" ht="64.5" customHeight="1">
      <c r="A19" s="23" t="s">
        <v>37</v>
      </c>
      <c r="B19" s="24">
        <f>50985+300366-194931</f>
        <v>156420</v>
      </c>
      <c r="C19" s="24">
        <v>0</v>
      </c>
      <c r="D19" s="24">
        <v>0</v>
      </c>
    </row>
    <row r="20" spans="1:4" s="4" customFormat="1" ht="79.5" customHeight="1">
      <c r="A20" s="23" t="s">
        <v>33</v>
      </c>
      <c r="B20" s="24">
        <f>1000000+100000</f>
        <v>1100000</v>
      </c>
      <c r="C20" s="24">
        <v>0</v>
      </c>
      <c r="D20" s="24">
        <v>0</v>
      </c>
    </row>
    <row r="21" spans="1:4" s="4" customFormat="1" ht="86.25" customHeight="1">
      <c r="A21" s="23" t="s">
        <v>35</v>
      </c>
      <c r="B21" s="24">
        <v>431000</v>
      </c>
      <c r="C21" s="24">
        <v>0</v>
      </c>
      <c r="D21" s="24">
        <v>0</v>
      </c>
    </row>
    <row r="22" spans="1:4" s="4" customFormat="1" ht="66.75" customHeight="1">
      <c r="A22" s="40" t="s">
        <v>47</v>
      </c>
      <c r="B22" s="24">
        <v>2630898.99</v>
      </c>
      <c r="C22" s="24">
        <v>2349818.19</v>
      </c>
      <c r="D22" s="24">
        <v>0</v>
      </c>
    </row>
    <row r="23" spans="1:4" s="4" customFormat="1" ht="86.25" customHeight="1">
      <c r="A23" s="23" t="s">
        <v>46</v>
      </c>
      <c r="B23" s="24">
        <v>3137470.72</v>
      </c>
      <c r="C23" s="24">
        <v>1568745.8</v>
      </c>
      <c r="D23" s="24">
        <v>1568505.9</v>
      </c>
    </row>
    <row r="24" spans="1:4" s="4" customFormat="1" ht="74.25" customHeight="1">
      <c r="A24" s="23" t="s">
        <v>45</v>
      </c>
      <c r="B24" s="24">
        <v>1899552.39</v>
      </c>
      <c r="C24" s="24">
        <v>3168814.82</v>
      </c>
      <c r="D24" s="24">
        <v>7818381</v>
      </c>
    </row>
    <row r="25" spans="1:4" s="4" customFormat="1" ht="74.25" customHeight="1">
      <c r="A25" s="23" t="s">
        <v>50</v>
      </c>
      <c r="B25" s="24">
        <v>0</v>
      </c>
      <c r="C25" s="24">
        <v>492482.4</v>
      </c>
      <c r="D25" s="24">
        <v>0</v>
      </c>
    </row>
    <row r="26" spans="1:4" s="4" customFormat="1" ht="74.25" customHeight="1">
      <c r="A26" s="23" t="s">
        <v>52</v>
      </c>
      <c r="B26" s="24">
        <v>1000000</v>
      </c>
      <c r="C26" s="24">
        <v>0</v>
      </c>
      <c r="D26" s="24">
        <v>0</v>
      </c>
    </row>
    <row r="27" spans="1:4" s="4" customFormat="1" ht="74.25" customHeight="1">
      <c r="A27" s="23" t="s">
        <v>56</v>
      </c>
      <c r="B27" s="24">
        <v>34933.48</v>
      </c>
      <c r="C27" s="24">
        <v>0</v>
      </c>
      <c r="D27" s="24">
        <v>0</v>
      </c>
    </row>
    <row r="28" spans="1:4" s="4" customFormat="1" ht="74.25" customHeight="1">
      <c r="A28" s="23" t="s">
        <v>57</v>
      </c>
      <c r="B28" s="24">
        <v>1644623.18</v>
      </c>
      <c r="C28" s="24">
        <v>0</v>
      </c>
      <c r="D28" s="24">
        <v>0</v>
      </c>
    </row>
    <row r="29" spans="1:4" s="4" customFormat="1" ht="66" customHeight="1">
      <c r="A29" s="23" t="s">
        <v>58</v>
      </c>
      <c r="B29" s="24">
        <v>84641</v>
      </c>
      <c r="C29" s="24">
        <v>0</v>
      </c>
      <c r="D29" s="24">
        <v>0</v>
      </c>
    </row>
    <row r="30" spans="1:4" s="6" customFormat="1" ht="30" customHeight="1">
      <c r="A30" s="25" t="s">
        <v>3</v>
      </c>
      <c r="B30" s="26">
        <f>SUM(B31:B43)</f>
        <v>125531552.52</v>
      </c>
      <c r="C30" s="26">
        <f>SUM(C31:C43)</f>
        <v>47066043.83</v>
      </c>
      <c r="D30" s="26">
        <f>SUM(D31:D43)</f>
        <v>47046698.129999995</v>
      </c>
    </row>
    <row r="31" spans="1:4" ht="67.5" customHeight="1">
      <c r="A31" s="37" t="s">
        <v>12</v>
      </c>
      <c r="B31" s="24">
        <f>447780.32+3713.13</f>
        <v>451493.45</v>
      </c>
      <c r="C31" s="24">
        <v>408434</v>
      </c>
      <c r="D31" s="24">
        <v>408434</v>
      </c>
    </row>
    <row r="32" spans="1:4" ht="68.25" customHeight="1">
      <c r="A32" s="23" t="s">
        <v>13</v>
      </c>
      <c r="B32" s="24">
        <v>11125.5</v>
      </c>
      <c r="C32" s="24">
        <v>11125.5</v>
      </c>
      <c r="D32" s="24">
        <v>11125.5</v>
      </c>
    </row>
    <row r="33" spans="1:4" ht="102" customHeight="1">
      <c r="A33" s="23" t="s">
        <v>14</v>
      </c>
      <c r="B33" s="24">
        <v>0</v>
      </c>
      <c r="C33" s="24">
        <v>37380</v>
      </c>
      <c r="D33" s="24">
        <v>37380</v>
      </c>
    </row>
    <row r="34" spans="1:4" ht="121.5" customHeight="1">
      <c r="A34" s="23" t="s">
        <v>15</v>
      </c>
      <c r="B34" s="24">
        <f>491895+111646</f>
        <v>603541</v>
      </c>
      <c r="C34" s="24">
        <v>628382</v>
      </c>
      <c r="D34" s="24">
        <v>628382</v>
      </c>
    </row>
    <row r="35" spans="1:4" ht="116.25" customHeight="1">
      <c r="A35" s="23" t="s">
        <v>26</v>
      </c>
      <c r="B35" s="24">
        <f>38079082+2414704+573817</f>
        <v>41067603</v>
      </c>
      <c r="C35" s="24">
        <v>41448975</v>
      </c>
      <c r="D35" s="24">
        <v>41448975</v>
      </c>
    </row>
    <row r="36" spans="1:4" s="14" customFormat="1" ht="157.5" customHeight="1">
      <c r="A36" s="23" t="s">
        <v>16</v>
      </c>
      <c r="B36" s="30">
        <f>80977838+140600-905508.12</f>
        <v>80212929.88</v>
      </c>
      <c r="C36" s="30">
        <v>0</v>
      </c>
      <c r="D36" s="30">
        <v>0</v>
      </c>
    </row>
    <row r="37" spans="1:4" ht="87.75" customHeight="1">
      <c r="A37" s="23" t="s">
        <v>17</v>
      </c>
      <c r="B37" s="24">
        <v>50820</v>
      </c>
      <c r="C37" s="24">
        <v>50820</v>
      </c>
      <c r="D37" s="24">
        <v>50820</v>
      </c>
    </row>
    <row r="38" spans="1:4" ht="102" customHeight="1">
      <c r="A38" s="23" t="s">
        <v>18</v>
      </c>
      <c r="B38" s="24">
        <f>762563.16-91102.07-139277.81</f>
        <v>532183.28</v>
      </c>
      <c r="C38" s="24">
        <v>752210.16</v>
      </c>
      <c r="D38" s="24">
        <v>752210.16</v>
      </c>
    </row>
    <row r="39" spans="1:4" ht="81" customHeight="1">
      <c r="A39" s="23" t="s">
        <v>20</v>
      </c>
      <c r="B39" s="24">
        <f>2760199.2-920066.4+432679.46-148348.92</f>
        <v>2124463.3400000003</v>
      </c>
      <c r="C39" s="24">
        <f>2760199.2+920066.4</f>
        <v>3680265.6</v>
      </c>
      <c r="D39" s="24">
        <f>920066.4+2760199.2</f>
        <v>3680265.6</v>
      </c>
    </row>
    <row r="40" spans="1:4" ht="92.25" customHeight="1">
      <c r="A40" s="23" t="s">
        <v>29</v>
      </c>
      <c r="B40" s="24">
        <v>65792.85</v>
      </c>
      <c r="C40" s="24">
        <v>24026.25</v>
      </c>
      <c r="D40" s="24">
        <v>24026.25</v>
      </c>
    </row>
    <row r="41" spans="1:4" ht="120.75" customHeight="1">
      <c r="A41" s="23" t="s">
        <v>19</v>
      </c>
      <c r="B41" s="24">
        <v>101433.22</v>
      </c>
      <c r="C41" s="24">
        <v>0</v>
      </c>
      <c r="D41" s="24">
        <v>0</v>
      </c>
    </row>
    <row r="42" spans="1:4" ht="105" customHeight="1">
      <c r="A42" s="23" t="s">
        <v>31</v>
      </c>
      <c r="B42" s="24">
        <f>20173.35-7911.99-12261.36</f>
        <v>0</v>
      </c>
      <c r="C42" s="24">
        <f>48697.49-24272.17</f>
        <v>24425.32</v>
      </c>
      <c r="D42" s="24">
        <v>5079.62</v>
      </c>
    </row>
    <row r="43" spans="1:4" ht="57.75" customHeight="1">
      <c r="A43" s="23" t="s">
        <v>36</v>
      </c>
      <c r="B43" s="24">
        <v>310167</v>
      </c>
      <c r="C43" s="24">
        <v>0</v>
      </c>
      <c r="D43" s="24">
        <v>0</v>
      </c>
    </row>
    <row r="44" spans="1:4" ht="30.75" customHeight="1">
      <c r="A44" s="36" t="s">
        <v>30</v>
      </c>
      <c r="B44" s="35">
        <f>SUM(B45:B47)</f>
        <v>18014110</v>
      </c>
      <c r="C44" s="35">
        <f>SUM(C45:C47)</f>
        <v>8436960</v>
      </c>
      <c r="D44" s="35">
        <f>SUM(D45:D47)</f>
        <v>8436960</v>
      </c>
    </row>
    <row r="45" spans="1:4" ht="48.75" customHeight="1">
      <c r="A45" s="42" t="s">
        <v>55</v>
      </c>
      <c r="B45" s="24">
        <v>781200</v>
      </c>
      <c r="C45" s="24">
        <v>0</v>
      </c>
      <c r="D45" s="24">
        <v>0</v>
      </c>
    </row>
    <row r="46" spans="1:4" ht="87.75" customHeight="1">
      <c r="A46" s="23" t="s">
        <v>51</v>
      </c>
      <c r="B46" s="24">
        <v>8436960</v>
      </c>
      <c r="C46" s="24">
        <v>8436960</v>
      </c>
      <c r="D46" s="24">
        <v>8436960</v>
      </c>
    </row>
    <row r="47" spans="1:4" ht="78" customHeight="1">
      <c r="A47" s="23" t="s">
        <v>53</v>
      </c>
      <c r="B47" s="24">
        <v>8795950</v>
      </c>
      <c r="C47" s="24">
        <v>0</v>
      </c>
      <c r="D47" s="24">
        <v>0</v>
      </c>
    </row>
    <row r="48" spans="1:4" ht="39.75" customHeight="1">
      <c r="A48" s="38" t="s">
        <v>38</v>
      </c>
      <c r="B48" s="35">
        <f>B49</f>
        <v>388198.91000000003</v>
      </c>
      <c r="C48" s="35">
        <f>C49</f>
        <v>366833.4</v>
      </c>
      <c r="D48" s="35">
        <f>D49</f>
        <v>366833.4</v>
      </c>
    </row>
    <row r="49" spans="1:4" ht="85.5" customHeight="1">
      <c r="A49" s="23" t="s">
        <v>39</v>
      </c>
      <c r="B49" s="24">
        <f>SUM(B50:B55)</f>
        <v>388198.91000000003</v>
      </c>
      <c r="C49" s="24">
        <f>SUM(C51:C55)</f>
        <v>366833.4</v>
      </c>
      <c r="D49" s="24">
        <f>SUM(D51:D55)</f>
        <v>366833.4</v>
      </c>
    </row>
    <row r="50" spans="1:4" ht="37.5" customHeight="1">
      <c r="A50" s="39" t="s">
        <v>54</v>
      </c>
      <c r="B50" s="24">
        <v>3600</v>
      </c>
      <c r="C50" s="24">
        <v>0</v>
      </c>
      <c r="D50" s="24">
        <v>0</v>
      </c>
    </row>
    <row r="51" spans="1:4" ht="30.75" customHeight="1">
      <c r="A51" s="39" t="s">
        <v>40</v>
      </c>
      <c r="B51" s="24">
        <f>228435+2294.35-10</f>
        <v>230719.35</v>
      </c>
      <c r="C51" s="24">
        <f>228435+9137.4</f>
        <v>237572.4</v>
      </c>
      <c r="D51" s="24">
        <f>228435+9137.4</f>
        <v>237572.4</v>
      </c>
    </row>
    <row r="52" spans="1:4" ht="31.5" customHeight="1">
      <c r="A52" s="39" t="s">
        <v>41</v>
      </c>
      <c r="B52" s="24">
        <f>38089+380.89</f>
        <v>38469.89</v>
      </c>
      <c r="C52" s="24">
        <f>38089+4998</f>
        <v>43087</v>
      </c>
      <c r="D52" s="24">
        <f>38089+4998</f>
        <v>43087</v>
      </c>
    </row>
    <row r="53" spans="1:4" ht="39.75" customHeight="1">
      <c r="A53" s="39" t="s">
        <v>42</v>
      </c>
      <c r="B53" s="24">
        <f>38089+380.89</f>
        <v>38469.89</v>
      </c>
      <c r="C53" s="24">
        <f>38089-38089</f>
        <v>0</v>
      </c>
      <c r="D53" s="24">
        <f>38089-38089</f>
        <v>0</v>
      </c>
    </row>
    <row r="54" spans="1:4" ht="30.75" customHeight="1">
      <c r="A54" s="39" t="s">
        <v>43</v>
      </c>
      <c r="B54" s="24">
        <f>38089+380.89</f>
        <v>38469.89</v>
      </c>
      <c r="C54" s="24">
        <f>38089+4998</f>
        <v>43087</v>
      </c>
      <c r="D54" s="24">
        <f>38089+4998</f>
        <v>43087</v>
      </c>
    </row>
    <row r="55" spans="1:4" ht="37.5" customHeight="1">
      <c r="A55" s="39" t="s">
        <v>44</v>
      </c>
      <c r="B55" s="24">
        <f>38123.28+346.61</f>
        <v>38469.89</v>
      </c>
      <c r="C55" s="24">
        <f>38123.28+4963.72</f>
        <v>43087</v>
      </c>
      <c r="D55" s="24">
        <f>38123.28+4963.72</f>
        <v>43087</v>
      </c>
    </row>
    <row r="56" spans="1:4" ht="37.5" customHeight="1">
      <c r="A56" s="41" t="s">
        <v>48</v>
      </c>
      <c r="B56" s="10">
        <f>B57</f>
        <v>93000</v>
      </c>
      <c r="C56" s="10">
        <f>C57</f>
        <v>0</v>
      </c>
      <c r="D56" s="10">
        <f>D57</f>
        <v>0</v>
      </c>
    </row>
    <row r="57" spans="1:4" ht="43.5" customHeight="1">
      <c r="A57" s="23" t="s">
        <v>49</v>
      </c>
      <c r="B57" s="24">
        <f>50000+43000</f>
        <v>93000</v>
      </c>
      <c r="C57" s="24">
        <v>0</v>
      </c>
      <c r="D57" s="24">
        <v>0</v>
      </c>
    </row>
    <row r="58" spans="1:4" s="15" customFormat="1" ht="36.75" customHeight="1">
      <c r="A58" s="9" t="s">
        <v>24</v>
      </c>
      <c r="B58" s="10">
        <f>B7+B48+B56</f>
        <v>317951337.1</v>
      </c>
      <c r="C58" s="10">
        <f>C7+C48+C56</f>
        <v>164133312.84</v>
      </c>
      <c r="D58" s="10">
        <f>D7+D48+D56</f>
        <v>163122231.23</v>
      </c>
    </row>
    <row r="59" spans="1:4" s="17" customFormat="1" ht="19.5" customHeight="1">
      <c r="A59" s="16"/>
      <c r="C59" s="22"/>
      <c r="D59" s="22"/>
    </row>
    <row r="60" s="19" customFormat="1" ht="19.5" customHeight="1">
      <c r="A60" s="18"/>
    </row>
    <row r="61" ht="18.75">
      <c r="A61" s="16"/>
    </row>
    <row r="62" ht="18.75">
      <c r="A62" s="16"/>
    </row>
    <row r="63" spans="1:2" s="20" customFormat="1" ht="15.75">
      <c r="A63" s="18"/>
      <c r="B63" s="45"/>
    </row>
    <row r="64" spans="1:2" s="20" customFormat="1" ht="15.75">
      <c r="A64" s="18"/>
      <c r="B64" s="46"/>
    </row>
    <row r="65" spans="1:2" s="20" customFormat="1" ht="15.75">
      <c r="A65" s="18"/>
      <c r="B65" s="21"/>
    </row>
    <row r="66" s="20" customFormat="1" ht="15.75">
      <c r="A66" s="18"/>
    </row>
    <row r="67" ht="18.75">
      <c r="A67" s="16"/>
    </row>
    <row r="68" ht="18.75">
      <c r="A68" s="16"/>
    </row>
    <row r="69" ht="18.75">
      <c r="A69" s="16"/>
    </row>
    <row r="70" ht="18.75">
      <c r="A70" s="16"/>
    </row>
  </sheetData>
  <sheetProtection selectLockedCells="1" selectUnlockedCells="1"/>
  <mergeCells count="6">
    <mergeCell ref="A3:D3"/>
    <mergeCell ref="C1:D1"/>
    <mergeCell ref="B63:B64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2020-12-17T06:15:45Z</cp:lastPrinted>
  <dcterms:created xsi:type="dcterms:W3CDTF">2015-11-12T13:52:25Z</dcterms:created>
  <dcterms:modified xsi:type="dcterms:W3CDTF">2021-12-23T08:19:46Z</dcterms:modified>
  <cp:category/>
  <cp:version/>
  <cp:contentType/>
  <cp:contentStatus/>
</cp:coreProperties>
</file>