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<sst xmlns="http://schemas.openxmlformats.org/spreadsheetml/2006/main" count="220" uniqueCount="197">
  <si>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</si>
  <si>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</si>
  <si>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</si>
  <si>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</si>
  <si>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</si>
  <si>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</si>
  <si>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</si>
  <si>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</si>
  <si>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</si>
  <si>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</si>
  <si>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</si>
  <si>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</si>
  <si>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</si>
  <si>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</si>
  <si>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</si>
  <si>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</si>
  <si>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</si>
  <si>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</si>
  <si>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</si>
  <si>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</si>
  <si>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</si>
  <si>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</si>
  <si>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</si>
  <si>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</si>
  <si>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</si>
  <si>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</si>
  <si>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</si>
  <si>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</si>
  <si>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</si>
  <si>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</si>
  <si>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</si>
  <si>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</si>
  <si>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</si>
  <si>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</si>
  <si>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</si>
  <si>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</si>
  <si>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</si>
  <si>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</si>
  <si>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</si>
  <si>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</si>
  <si>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</si>
  <si>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</si>
  <si>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</si>
  <si>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</si>
  <si>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</si>
  <si>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</si>
  <si>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</si>
  <si>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</si>
  <si>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</si>
  <si>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</si>
  <si>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</si>
  <si>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</si>
  <si>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</si>
  <si>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</si>
  <si>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</si>
  <si>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</si>
  <si>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</si>
  <si>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</si>
  <si>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</si>
  <si>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</si>
  <si>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</si>
  <si>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</si>
  <si>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</si>
  <si>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</si>
  <si>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</si>
  <si>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</si>
  <si>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</si>
  <si>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</si>
  <si>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</si>
  <si>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</si>
  <si>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</si>
  <si>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</si>
  <si>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</si>
  <si>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</si>
  <si>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</si>
  <si>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</si>
  <si>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</si>
  <si>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</si>
  <si>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</si>
  <si>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</si>
  <si>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</si>
  <si>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</si>
  <si>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</si>
  <si>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</si>
  <si>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</si>
  <si>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</si>
  <si>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</si>
  <si>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</si>
  <si>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</si>
  <si>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</si>
  <si>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</si>
  <si>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</si>
  <si>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</si>
  <si>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</si>
  <si>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</si>
  <si>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</si>
  <si>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</si>
  <si>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</si>
  <si>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</si>
  <si>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</si>
  <si>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</si>
  <si>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</si>
  <si>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</si>
  <si>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</si>
  <si>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</si>
  <si>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</si>
  <si>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</si>
  <si>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</si>
  <si>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</si>
  <si>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</si>
  <si>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</si>
  <si>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</si>
  <si>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</si>
  <si>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</si>
  <si>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</si>
  <si>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</si>
  <si>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</si>
  <si>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</si>
  <si>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</si>
  <si>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</si>
  <si>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</si>
  <si>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</si>
  <si>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</si>
  <si>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</si>
  <si>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</si>
  <si>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</si>
  <si>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</si>
  <si>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</si>
  <si>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</si>
  <si>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</si>
  <si>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</si>
  <si>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</si>
  <si>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</si>
  <si>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</si>
  <si>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</si>
  <si>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</si>
  <si>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</si>
  <si>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</si>
  <si>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</si>
  <si>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</si>
  <si>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</si>
  <si>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</si>
  <si>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</si>
  <si>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</si>
  <si>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</si>
  <si>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</si>
  <si>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</si>
  <si>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</si>
  <si>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</si>
  <si>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</si>
  <si>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</si>
  <si>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</si>
  <si>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</si>
  <si>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</si>
  <si>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</si>
  <si>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</si>
  <si>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</si>
  <si>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</si>
  <si>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</si>
  <si>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</si>
  <si>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</si>
  <si>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</si>
  <si>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</si>
  <si>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</si>
  <si>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</si>
  <si>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</si>
  <si>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</si>
  <si>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</si>
  <si>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</si>
  <si>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</si>
  <si>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</si>
  <si>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</si>
  <si>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</si>
  <si>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</si>
  <si>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</si>
  <si>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</si>
  <si>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</si>
  <si>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</si>
  <si>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</si>
  <si>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</si>
  <si>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</si>
  <si>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</si>
  <si>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</si>
  <si>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</si>
  <si>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</si>
  <si>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</si>
  <si>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</si>
  <si>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</si>
  <si>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2</t>
  </si>
  <si>
    <t>"</t>
  </si>
  <si>
    <t>035 1 11 05035 13 0000 120</t>
  </si>
  <si>
    <t xml:space="preserve">000 2 02 49999 00 0000 150
</t>
  </si>
  <si>
    <t xml:space="preserve">000 2 02 49999 13 0000 150
</t>
  </si>
  <si>
    <t>035 2 02 49999 13 0000 150</t>
  </si>
  <si>
    <t>Прочие межбюджетные трансферты, передаваемые бюджетам городских поселений</t>
  </si>
  <si>
    <t xml:space="preserve">Прочие межбюджетные трансферты, передаваемые бюджетам </t>
  </si>
  <si>
    <t>от 23.10.2020  № 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</si>
</sst>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42" t="s">
        <v>182</v>
      </c>
      <c r="B1" s="42"/>
      <c r="C1" s="42"/>
      <c r="D1" s="42"/>
      <c r="E1" s="42"/>
    </row>
    <row r="2" spans="1:5" ht="20.25" customHeight="1">
      <c r="A2" s="42" t="s">
        <v>183</v>
      </c>
      <c r="B2" s="42"/>
      <c r="C2" s="42"/>
      <c r="D2" s="42"/>
      <c r="E2" s="42"/>
    </row>
    <row r="3" spans="1:5" ht="18.75">
      <c r="A3" s="42" t="s">
        <v>29</v>
      </c>
      <c r="B3" s="42"/>
      <c r="C3" s="42"/>
      <c r="D3" s="42"/>
      <c r="E3" s="42"/>
    </row>
    <row r="4" spans="1:5" ht="21" customHeight="1">
      <c r="A4" s="42" t="s">
        <v>184</v>
      </c>
      <c r="B4" s="42"/>
      <c r="C4" s="42"/>
      <c r="D4" s="42"/>
      <c r="E4" s="42"/>
    </row>
    <row r="5" spans="1:5" ht="75.75" customHeight="1">
      <c r="A5" s="42" t="s">
        <v>185</v>
      </c>
      <c r="B5" s="42"/>
      <c r="C5" s="42"/>
      <c r="D5" s="42"/>
      <c r="E5" s="42"/>
    </row>
    <row r="6" spans="1:5" ht="18.75">
      <c r="A6" s="42" t="s">
        <v>186</v>
      </c>
      <c r="B6" s="42"/>
      <c r="C6" s="42"/>
      <c r="D6" s="42"/>
      <c r="E6" s="42"/>
    </row>
    <row r="7" spans="1:5" ht="21.75" customHeight="1">
      <c r="A7" s="42" t="s">
        <v>187</v>
      </c>
      <c r="B7" s="42"/>
      <c r="C7" s="42"/>
      <c r="D7" s="42"/>
      <c r="E7" s="42"/>
    </row>
    <row r="8" spans="1:5" ht="18.75">
      <c r="A8" s="42" t="s">
        <v>196</v>
      </c>
      <c r="B8" s="42"/>
      <c r="C8" s="42"/>
      <c r="D8" s="42"/>
      <c r="E8" s="42"/>
    </row>
    <row r="10" spans="2:5" ht="18.75">
      <c r="B10" s="43" t="s">
        <v>188</v>
      </c>
      <c r="C10" s="43"/>
      <c r="D10" s="43"/>
      <c r="E10" s="43"/>
    </row>
    <row r="11" spans="2:5" ht="18.75">
      <c r="B11" s="43" t="s">
        <v>94</v>
      </c>
      <c r="C11" s="43"/>
      <c r="D11" s="43"/>
      <c r="E11" s="43"/>
    </row>
    <row r="12" spans="2:5" ht="18.75">
      <c r="B12" s="43" t="s">
        <v>67</v>
      </c>
      <c r="C12" s="43"/>
      <c r="D12" s="43"/>
      <c r="E12" s="43"/>
    </row>
    <row r="13" spans="2:5" ht="18.75">
      <c r="B13" s="43" t="s">
        <v>28</v>
      </c>
      <c r="C13" s="43"/>
      <c r="D13" s="43"/>
      <c r="E13" s="43"/>
    </row>
    <row r="14" spans="2:5" ht="18.75">
      <c r="B14" s="43" t="s">
        <v>16</v>
      </c>
      <c r="C14" s="43"/>
      <c r="D14" s="43"/>
      <c r="E14" s="43"/>
    </row>
    <row r="15" spans="2:5" ht="18.75">
      <c r="B15" s="43" t="s">
        <v>17</v>
      </c>
      <c r="C15" s="43"/>
      <c r="D15" s="43"/>
      <c r="E15" s="43"/>
    </row>
    <row r="16" spans="2:5" ht="18.75">
      <c r="B16" s="43" t="s">
        <v>29</v>
      </c>
      <c r="C16" s="43"/>
      <c r="D16" s="43"/>
      <c r="E16" s="43"/>
    </row>
    <row r="17" spans="2:5" ht="18.75">
      <c r="B17" s="43" t="s">
        <v>131</v>
      </c>
      <c r="C17" s="43"/>
      <c r="D17" s="43"/>
      <c r="E17" s="43"/>
    </row>
    <row r="18" spans="2:5" ht="18.75">
      <c r="B18" s="43" t="s">
        <v>132</v>
      </c>
      <c r="C18" s="43"/>
      <c r="D18" s="43"/>
      <c r="E18" s="43"/>
    </row>
    <row r="19" spans="2:5" ht="18.75">
      <c r="B19" s="43" t="s">
        <v>137</v>
      </c>
      <c r="C19" s="43"/>
      <c r="D19" s="43"/>
      <c r="E19" s="43"/>
    </row>
    <row r="21" spans="1:5" ht="40.5" customHeight="1">
      <c r="A21" s="52" t="s">
        <v>133</v>
      </c>
      <c r="B21" s="52"/>
      <c r="C21" s="52"/>
      <c r="D21" s="52"/>
      <c r="E21" s="52"/>
    </row>
    <row r="22" spans="1:5" ht="18.75">
      <c r="A22" s="41"/>
      <c r="B22" s="41"/>
      <c r="E22" s="40" t="s">
        <v>18</v>
      </c>
    </row>
    <row r="23" spans="1:5" ht="18.75">
      <c r="A23" s="45" t="s">
        <v>95</v>
      </c>
      <c r="B23" s="47" t="s">
        <v>96</v>
      </c>
      <c r="C23" s="49" t="s">
        <v>87</v>
      </c>
      <c r="D23" s="50"/>
      <c r="E23" s="51"/>
    </row>
    <row r="24" spans="1:5" ht="39.75" customHeight="1">
      <c r="A24" s="46"/>
      <c r="B24" s="48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C27+C35+C49+C60+C72+C77</f>
        <v>48636677.330000006</v>
      </c>
      <c r="D26" s="11">
        <f>D27+D35+D49+D60+D72+D77</f>
        <v>46845160.82</v>
      </c>
      <c r="E26" s="11">
        <f>E27+E35+E49+E60+E72+E77</f>
        <v>47097160.82</v>
      </c>
    </row>
    <row r="27" spans="1:5" ht="18.75">
      <c r="A27" s="9" t="s">
        <v>59</v>
      </c>
      <c r="B27" s="12" t="s">
        <v>68</v>
      </c>
      <c r="C27" s="11">
        <f>C28</f>
        <v>39674615.58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39674615.58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39372115.58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37950000+250915.98+1171199.6</f>
        <v>39372115.58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102500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102500</f>
        <v>102500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200000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241500-41500</f>
        <v>200000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918794.88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918794.88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745794.88+65000+108000</f>
        <v>918794.88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7924.32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7924.32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4924.32+3000</f>
        <v>7924.32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1280105.16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1280105.16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1446105.16-65000-101000</f>
        <v>1280105.16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-148734.16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-148734.16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-138734.16-10000</f>
        <v>-148734.16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4000000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1250000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1250000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</f>
        <v>1250000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2750000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1050000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1050000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1050000</f>
        <v>1050000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1700000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1700000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1700000</f>
        <v>1700000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2698590.95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2698590.95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881709.78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881709.78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15">
        <f>700000+1709.78+180000</f>
        <v>881709.78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254000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254000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90000+34000+130000</f>
        <v>254000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1562881.17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SUM(C70:C71)</f>
        <v>1562881.17</v>
      </c>
      <c r="D69" s="18">
        <f>SUM(D71:D71)</f>
        <v>500000</v>
      </c>
      <c r="E69" s="18">
        <f>SUM(E71:E71)</f>
        <v>500000</v>
      </c>
    </row>
    <row r="70" spans="1:5" ht="132" customHeight="1">
      <c r="A70" s="8" t="s">
        <v>190</v>
      </c>
      <c r="B70" s="13" t="s">
        <v>80</v>
      </c>
      <c r="C70" s="18">
        <f>5251.15+6480+1577+1191.85</f>
        <v>14500</v>
      </c>
      <c r="D70" s="18">
        <v>0</v>
      </c>
      <c r="E70" s="18">
        <v>0</v>
      </c>
    </row>
    <row r="71" spans="1:5" ht="132.75" customHeight="1">
      <c r="A71" s="8" t="s">
        <v>136</v>
      </c>
      <c r="B71" s="13" t="s">
        <v>80</v>
      </c>
      <c r="C71" s="18">
        <f>500000+824058.19+162990.71+18878.77+42453.5</f>
        <v>1548381.17</v>
      </c>
      <c r="D71" s="18">
        <f>500000</f>
        <v>500000</v>
      </c>
      <c r="E71" s="18">
        <f>500000</f>
        <v>500000</v>
      </c>
    </row>
    <row r="72" spans="1:5" ht="56.25">
      <c r="A72" s="9" t="s">
        <v>63</v>
      </c>
      <c r="B72" s="10" t="s">
        <v>81</v>
      </c>
      <c r="C72" s="19">
        <f>C73</f>
        <v>157532.6</v>
      </c>
      <c r="D72" s="19">
        <f>D73</f>
        <v>40000</v>
      </c>
      <c r="E72" s="19">
        <f>E73</f>
        <v>40000</v>
      </c>
    </row>
    <row r="73" spans="1:5" s="21" customFormat="1" ht="75">
      <c r="A73" s="8" t="s">
        <v>64</v>
      </c>
      <c r="B73" s="13" t="s">
        <v>82</v>
      </c>
      <c r="C73" s="18">
        <f>C74</f>
        <v>157532.6</v>
      </c>
      <c r="D73" s="18">
        <f aca="true" t="shared" si="6" ref="D73:E75">D74</f>
        <v>40000</v>
      </c>
      <c r="E73" s="18">
        <f t="shared" si="6"/>
        <v>40000</v>
      </c>
    </row>
    <row r="74" spans="1:5" ht="75">
      <c r="A74" s="8" t="s">
        <v>65</v>
      </c>
      <c r="B74" s="24" t="s">
        <v>83</v>
      </c>
      <c r="C74" s="18">
        <f>C75</f>
        <v>157532.6</v>
      </c>
      <c r="D74" s="18">
        <f t="shared" si="6"/>
        <v>40000</v>
      </c>
      <c r="E74" s="18">
        <f t="shared" si="6"/>
        <v>40000</v>
      </c>
    </row>
    <row r="75" spans="1:5" ht="93.75">
      <c r="A75" s="8" t="s">
        <v>66</v>
      </c>
      <c r="B75" s="13" t="s">
        <v>86</v>
      </c>
      <c r="C75" s="18">
        <f>C76</f>
        <v>157532.6</v>
      </c>
      <c r="D75" s="18">
        <f t="shared" si="6"/>
        <v>40000</v>
      </c>
      <c r="E75" s="18">
        <f t="shared" si="6"/>
        <v>40000</v>
      </c>
    </row>
    <row r="76" spans="1:5" ht="93.75">
      <c r="A76" s="25" t="s">
        <v>89</v>
      </c>
      <c r="B76" s="22" t="s">
        <v>84</v>
      </c>
      <c r="C76" s="39">
        <f>40000+101384+16148.6</f>
        <v>157532.6</v>
      </c>
      <c r="D76" s="26">
        <f>40000</f>
        <v>40000</v>
      </c>
      <c r="E76" s="26">
        <f>40000</f>
        <v>40000</v>
      </c>
    </row>
    <row r="77" spans="1:5" s="21" customFormat="1" ht="37.5">
      <c r="A77" s="9" t="s">
        <v>162</v>
      </c>
      <c r="B77" s="37" t="s">
        <v>163</v>
      </c>
      <c r="C77" s="36">
        <f aca="true" t="shared" si="7" ref="C77:E79">C78</f>
        <v>47848</v>
      </c>
      <c r="D77" s="36">
        <f t="shared" si="7"/>
        <v>0</v>
      </c>
      <c r="E77" s="36">
        <f t="shared" si="7"/>
        <v>0</v>
      </c>
    </row>
    <row r="78" spans="1:5" ht="168.75">
      <c r="A78" s="8" t="s">
        <v>160</v>
      </c>
      <c r="B78" s="20" t="s">
        <v>161</v>
      </c>
      <c r="C78" s="18">
        <f t="shared" si="7"/>
        <v>47848</v>
      </c>
      <c r="D78" s="18">
        <f t="shared" si="7"/>
        <v>0</v>
      </c>
      <c r="E78" s="18">
        <f t="shared" si="7"/>
        <v>0</v>
      </c>
    </row>
    <row r="79" spans="1:5" ht="131.25">
      <c r="A79" s="8" t="s">
        <v>159</v>
      </c>
      <c r="B79" s="13" t="s">
        <v>158</v>
      </c>
      <c r="C79" s="18">
        <f t="shared" si="7"/>
        <v>47848</v>
      </c>
      <c r="D79" s="18">
        <f t="shared" si="7"/>
        <v>0</v>
      </c>
      <c r="E79" s="18">
        <f t="shared" si="7"/>
        <v>0</v>
      </c>
    </row>
    <row r="80" spans="1:5" ht="131.25">
      <c r="A80" s="8" t="s">
        <v>157</v>
      </c>
      <c r="B80" s="13" t="s">
        <v>158</v>
      </c>
      <c r="C80" s="18">
        <f>3705+44143</f>
        <v>47848</v>
      </c>
      <c r="D80" s="16">
        <f>0</f>
        <v>0</v>
      </c>
      <c r="E80" s="16">
        <f>0</f>
        <v>0</v>
      </c>
    </row>
    <row r="81" spans="1:5" s="30" customFormat="1" ht="26.25" customHeight="1">
      <c r="A81" s="27" t="s">
        <v>13</v>
      </c>
      <c r="B81" s="28" t="s">
        <v>90</v>
      </c>
      <c r="C81" s="29">
        <f>C82+C114</f>
        <v>148832790.89999998</v>
      </c>
      <c r="D81" s="29">
        <f>D82+D114</f>
        <v>34833807.2</v>
      </c>
      <c r="E81" s="29">
        <f>E82+E114</f>
        <v>22093571.900000002</v>
      </c>
    </row>
    <row r="82" spans="1:5" ht="75.75" customHeight="1">
      <c r="A82" s="9" t="s">
        <v>20</v>
      </c>
      <c r="B82" s="12" t="s">
        <v>91</v>
      </c>
      <c r="C82" s="31">
        <f>C83+C90+C103+C107</f>
        <v>148772790.89999998</v>
      </c>
      <c r="D82" s="31">
        <f>D83+D90+D103+D107+D114</f>
        <v>34833807.2</v>
      </c>
      <c r="E82" s="31">
        <f>E83+E90+E103+E107+E114</f>
        <v>22093571.900000002</v>
      </c>
    </row>
    <row r="83" spans="1:5" ht="37.5">
      <c r="A83" s="8" t="s">
        <v>100</v>
      </c>
      <c r="B83" s="32" t="s">
        <v>92</v>
      </c>
      <c r="C83" s="16">
        <f>C84+C87</f>
        <v>24662833</v>
      </c>
      <c r="D83" s="16">
        <f>D84+D87</f>
        <v>21534400</v>
      </c>
      <c r="E83" s="16">
        <f>E84+E87</f>
        <v>18572900</v>
      </c>
    </row>
    <row r="84" spans="1:5" ht="37.5">
      <c r="A84" s="8" t="s">
        <v>101</v>
      </c>
      <c r="B84" s="3" t="s">
        <v>40</v>
      </c>
      <c r="C84" s="16">
        <f aca="true" t="shared" si="8" ref="C84:E85">C85</f>
        <v>21534400</v>
      </c>
      <c r="D84" s="16">
        <f t="shared" si="8"/>
        <v>21534400</v>
      </c>
      <c r="E84" s="16">
        <f t="shared" si="8"/>
        <v>18572900</v>
      </c>
    </row>
    <row r="85" spans="1:5" ht="77.25" customHeight="1">
      <c r="A85" s="8" t="s">
        <v>102</v>
      </c>
      <c r="B85" s="13" t="s">
        <v>149</v>
      </c>
      <c r="C85" s="14">
        <f t="shared" si="8"/>
        <v>21534400</v>
      </c>
      <c r="D85" s="14">
        <f t="shared" si="8"/>
        <v>21534400</v>
      </c>
      <c r="E85" s="14">
        <f t="shared" si="8"/>
        <v>18572900</v>
      </c>
    </row>
    <row r="86" spans="1:5" ht="75.75" customHeight="1">
      <c r="A86" s="8" t="s">
        <v>103</v>
      </c>
      <c r="B86" s="13" t="s">
        <v>148</v>
      </c>
      <c r="C86" s="14">
        <f>21534400</f>
        <v>21534400</v>
      </c>
      <c r="D86" s="16">
        <f>21534400</f>
        <v>21534400</v>
      </c>
      <c r="E86" s="16">
        <f>21534400-2961500</f>
        <v>18572900</v>
      </c>
    </row>
    <row r="87" spans="1:5" ht="55.5" customHeight="1">
      <c r="A87" s="8" t="s">
        <v>104</v>
      </c>
      <c r="B87" s="13" t="s">
        <v>97</v>
      </c>
      <c r="C87" s="33">
        <f aca="true" t="shared" si="9" ref="C87:E88">C88</f>
        <v>3128433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105</v>
      </c>
      <c r="B88" s="13" t="s">
        <v>98</v>
      </c>
      <c r="C88" s="33">
        <f t="shared" si="9"/>
        <v>3128433</v>
      </c>
      <c r="D88" s="33">
        <f t="shared" si="9"/>
        <v>0</v>
      </c>
      <c r="E88" s="33">
        <f t="shared" si="9"/>
        <v>0</v>
      </c>
    </row>
    <row r="89" spans="1:5" ht="74.25" customHeight="1">
      <c r="A89" s="8" t="s">
        <v>106</v>
      </c>
      <c r="B89" s="13" t="s">
        <v>98</v>
      </c>
      <c r="C89" s="33">
        <f>2292590+7420+828423</f>
        <v>3128433</v>
      </c>
      <c r="D89" s="26">
        <f>0</f>
        <v>0</v>
      </c>
      <c r="E89" s="26">
        <f>0</f>
        <v>0</v>
      </c>
    </row>
    <row r="90" spans="1:5" ht="57.75" customHeight="1">
      <c r="A90" s="8" t="s">
        <v>108</v>
      </c>
      <c r="B90" s="13" t="s">
        <v>107</v>
      </c>
      <c r="C90" s="33">
        <f>C100+C97+C94+C91</f>
        <v>50614798.519999996</v>
      </c>
      <c r="D90" s="33">
        <f>D100+D97+D94+D91</f>
        <v>13284665.36</v>
      </c>
      <c r="E90" s="33">
        <f>E100+E97+E94+E91</f>
        <v>3485085.62</v>
      </c>
    </row>
    <row r="91" spans="1:5" ht="170.25" customHeight="1">
      <c r="A91" s="8" t="s">
        <v>169</v>
      </c>
      <c r="B91" s="20" t="s">
        <v>173</v>
      </c>
      <c r="C91" s="33">
        <f aca="true" t="shared" si="10" ref="C91:E92">C92</f>
        <v>3418278.87</v>
      </c>
      <c r="D91" s="33">
        <f t="shared" si="10"/>
        <v>3284665.36</v>
      </c>
      <c r="E91" s="33">
        <f t="shared" si="10"/>
        <v>3485085.62</v>
      </c>
    </row>
    <row r="92" spans="1:5" ht="188.25" customHeight="1">
      <c r="A92" s="8" t="s">
        <v>170</v>
      </c>
      <c r="B92" s="20" t="s">
        <v>171</v>
      </c>
      <c r="C92" s="33">
        <f t="shared" si="10"/>
        <v>3418278.87</v>
      </c>
      <c r="D92" s="33">
        <f t="shared" si="10"/>
        <v>3284665.36</v>
      </c>
      <c r="E92" s="33">
        <f t="shared" si="10"/>
        <v>3485085.62</v>
      </c>
    </row>
    <row r="93" spans="1:5" ht="186.75" customHeight="1">
      <c r="A93" s="8" t="s">
        <v>172</v>
      </c>
      <c r="B93" s="20" t="s">
        <v>171</v>
      </c>
      <c r="C93" s="33">
        <f>3418278.87</f>
        <v>3418278.87</v>
      </c>
      <c r="D93" s="33">
        <f>3284665.36</f>
        <v>3284665.36</v>
      </c>
      <c r="E93" s="33">
        <f>3485085.62</f>
        <v>3485085.62</v>
      </c>
    </row>
    <row r="94" spans="1:5" ht="57.75" customHeight="1">
      <c r="A94" s="8" t="s">
        <v>143</v>
      </c>
      <c r="B94" s="13" t="s">
        <v>144</v>
      </c>
      <c r="C94" s="33">
        <f aca="true" t="shared" si="11" ref="C94:E95">C95</f>
        <v>1237555.65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145</v>
      </c>
      <c r="B95" s="13" t="s">
        <v>146</v>
      </c>
      <c r="C95" s="33">
        <f t="shared" si="11"/>
        <v>1237555.65</v>
      </c>
      <c r="D95" s="33">
        <f t="shared" si="11"/>
        <v>0</v>
      </c>
      <c r="E95" s="33">
        <f t="shared" si="11"/>
        <v>0</v>
      </c>
    </row>
    <row r="96" spans="1:5" ht="57.75" customHeight="1">
      <c r="A96" s="8" t="s">
        <v>147</v>
      </c>
      <c r="B96" s="13" t="s">
        <v>146</v>
      </c>
      <c r="C96" s="33">
        <f>773472.28+464083.37</f>
        <v>1237555.65</v>
      </c>
      <c r="D96" s="33">
        <v>0</v>
      </c>
      <c r="E96" s="33">
        <v>0</v>
      </c>
    </row>
    <row r="97" spans="1:5" ht="57.75" customHeight="1">
      <c r="A97" s="8" t="s">
        <v>138</v>
      </c>
      <c r="B97" s="13" t="s">
        <v>139</v>
      </c>
      <c r="C97" s="33">
        <f aca="true" t="shared" si="12" ref="C97:E98">C98</f>
        <v>26700000</v>
      </c>
      <c r="D97" s="33">
        <f t="shared" si="12"/>
        <v>10000000</v>
      </c>
      <c r="E97" s="33">
        <f t="shared" si="12"/>
        <v>0</v>
      </c>
    </row>
    <row r="98" spans="1:5" ht="75" customHeight="1">
      <c r="A98" s="8" t="s">
        <v>140</v>
      </c>
      <c r="B98" s="13" t="s">
        <v>141</v>
      </c>
      <c r="C98" s="33">
        <f t="shared" si="12"/>
        <v>26700000</v>
      </c>
      <c r="D98" s="33">
        <f t="shared" si="12"/>
        <v>10000000</v>
      </c>
      <c r="E98" s="33">
        <f t="shared" si="12"/>
        <v>0</v>
      </c>
    </row>
    <row r="99" spans="1:5" ht="75.75" customHeight="1">
      <c r="A99" s="8" t="s">
        <v>142</v>
      </c>
      <c r="B99" s="13" t="s">
        <v>141</v>
      </c>
      <c r="C99" s="33">
        <f>26000000+700000</f>
        <v>26700000</v>
      </c>
      <c r="D99" s="33">
        <f>10000000</f>
        <v>10000000</v>
      </c>
      <c r="E99" s="33">
        <f>0</f>
        <v>0</v>
      </c>
    </row>
    <row r="100" spans="1:5" ht="21.75" customHeight="1">
      <c r="A100" s="8" t="s">
        <v>111</v>
      </c>
      <c r="B100" s="13" t="s">
        <v>109</v>
      </c>
      <c r="C100" s="33">
        <f aca="true" t="shared" si="13" ref="C100:E101">C101</f>
        <v>19258964</v>
      </c>
      <c r="D100" s="33">
        <f t="shared" si="13"/>
        <v>0</v>
      </c>
      <c r="E100" s="33">
        <f t="shared" si="13"/>
        <v>0</v>
      </c>
    </row>
    <row r="101" spans="1:5" ht="36.75" customHeight="1">
      <c r="A101" s="8" t="s">
        <v>112</v>
      </c>
      <c r="B101" s="13" t="s">
        <v>110</v>
      </c>
      <c r="C101" s="33">
        <f t="shared" si="13"/>
        <v>19258964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113</v>
      </c>
      <c r="B102" s="13" t="s">
        <v>110</v>
      </c>
      <c r="C102" s="33">
        <f>4700258+450000-391294+1500000+13000000</f>
        <v>19258964</v>
      </c>
      <c r="D102" s="26">
        <f>0</f>
        <v>0</v>
      </c>
      <c r="E102" s="26">
        <f>0</f>
        <v>0</v>
      </c>
    </row>
    <row r="103" spans="1:5" ht="37.5" customHeight="1">
      <c r="A103" s="8" t="s">
        <v>155</v>
      </c>
      <c r="B103" s="13" t="s">
        <v>156</v>
      </c>
      <c r="C103" s="33">
        <f aca="true" t="shared" si="14" ref="C103:E105">C104</f>
        <v>13783.78</v>
      </c>
      <c r="D103" s="33">
        <f t="shared" si="14"/>
        <v>14741.84</v>
      </c>
      <c r="E103" s="33">
        <f t="shared" si="14"/>
        <v>35586.28</v>
      </c>
    </row>
    <row r="104" spans="1:5" ht="112.5" customHeight="1">
      <c r="A104" s="8" t="s">
        <v>153</v>
      </c>
      <c r="B104" s="13" t="s">
        <v>154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2.75" customHeight="1">
      <c r="A105" s="8" t="s">
        <v>150</v>
      </c>
      <c r="B105" s="13" t="s">
        <v>151</v>
      </c>
      <c r="C105" s="33">
        <f t="shared" si="14"/>
        <v>13783.78</v>
      </c>
      <c r="D105" s="33">
        <f t="shared" si="14"/>
        <v>14741.84</v>
      </c>
      <c r="E105" s="33">
        <f t="shared" si="14"/>
        <v>35586.28</v>
      </c>
    </row>
    <row r="106" spans="1:5" ht="130.5" customHeight="1">
      <c r="A106" s="8" t="s">
        <v>152</v>
      </c>
      <c r="B106" s="13" t="s">
        <v>151</v>
      </c>
      <c r="C106" s="33">
        <v>13783.78</v>
      </c>
      <c r="D106" s="26">
        <v>14741.84</v>
      </c>
      <c r="E106" s="26">
        <v>35586.28</v>
      </c>
    </row>
    <row r="107" spans="1:5" ht="21" customHeight="1">
      <c r="A107" s="8" t="s">
        <v>164</v>
      </c>
      <c r="B107" s="13" t="s">
        <v>165</v>
      </c>
      <c r="C107" s="33">
        <f>C108+C111</f>
        <v>73481375.6</v>
      </c>
      <c r="D107" s="33">
        <f>D108</f>
        <v>0</v>
      </c>
      <c r="E107" s="33">
        <f>E108</f>
        <v>0</v>
      </c>
    </row>
    <row r="108" spans="1:5" ht="131.25" customHeight="1">
      <c r="A108" s="8" t="s">
        <v>174</v>
      </c>
      <c r="B108" s="13" t="s">
        <v>175</v>
      </c>
      <c r="C108" s="33">
        <f aca="true" t="shared" si="15" ref="C108:E109">C109</f>
        <v>55850000</v>
      </c>
      <c r="D108" s="33">
        <f t="shared" si="15"/>
        <v>0</v>
      </c>
      <c r="E108" s="33">
        <f t="shared" si="15"/>
        <v>0</v>
      </c>
    </row>
    <row r="109" spans="1:5" ht="150.75" customHeight="1">
      <c r="A109" s="8" t="s">
        <v>166</v>
      </c>
      <c r="B109" s="13" t="s">
        <v>168</v>
      </c>
      <c r="C109" s="33">
        <f t="shared" si="15"/>
        <v>55850000</v>
      </c>
      <c r="D109" s="33">
        <f t="shared" si="15"/>
        <v>0</v>
      </c>
      <c r="E109" s="33">
        <f t="shared" si="15"/>
        <v>0</v>
      </c>
    </row>
    <row r="110" spans="1:5" ht="150.75" customHeight="1">
      <c r="A110" s="8" t="s">
        <v>167</v>
      </c>
      <c r="B110" s="13" t="s">
        <v>168</v>
      </c>
      <c r="C110" s="33">
        <f>55850000</f>
        <v>55850000</v>
      </c>
      <c r="D110" s="26">
        <f>0</f>
        <v>0</v>
      </c>
      <c r="E110" s="26">
        <f>0</f>
        <v>0</v>
      </c>
    </row>
    <row r="111" spans="1:5" ht="37.5" customHeight="1">
      <c r="A111" s="6" t="s">
        <v>191</v>
      </c>
      <c r="B111" s="13" t="s">
        <v>195</v>
      </c>
      <c r="C111" s="33">
        <f aca="true" t="shared" si="16" ref="C111:E112">C112</f>
        <v>17631375.6</v>
      </c>
      <c r="D111" s="33">
        <f t="shared" si="16"/>
        <v>0</v>
      </c>
      <c r="E111" s="33">
        <f t="shared" si="16"/>
        <v>0</v>
      </c>
    </row>
    <row r="112" spans="1:5" ht="55.5" customHeight="1">
      <c r="A112" s="6" t="s">
        <v>192</v>
      </c>
      <c r="B112" s="13" t="s">
        <v>194</v>
      </c>
      <c r="C112" s="33">
        <f t="shared" si="16"/>
        <v>17631375.6</v>
      </c>
      <c r="D112" s="33">
        <f t="shared" si="16"/>
        <v>0</v>
      </c>
      <c r="E112" s="33">
        <f t="shared" si="16"/>
        <v>0</v>
      </c>
    </row>
    <row r="113" spans="1:5" ht="57.75" customHeight="1">
      <c r="A113" s="8" t="s">
        <v>193</v>
      </c>
      <c r="B113" s="13" t="s">
        <v>194</v>
      </c>
      <c r="C113" s="33">
        <f>7951953.6+9679422</f>
        <v>17631375.6</v>
      </c>
      <c r="D113" s="33">
        <f>0</f>
        <v>0</v>
      </c>
      <c r="E113" s="33">
        <f>0</f>
        <v>0</v>
      </c>
    </row>
    <row r="114" spans="1:5" ht="51" customHeight="1">
      <c r="A114" s="12" t="s">
        <v>177</v>
      </c>
      <c r="B114" s="37" t="s">
        <v>176</v>
      </c>
      <c r="C114" s="38">
        <f aca="true" t="shared" si="17" ref="C114:E116">C115</f>
        <v>60000</v>
      </c>
      <c r="D114" s="38">
        <f t="shared" si="17"/>
        <v>0</v>
      </c>
      <c r="E114" s="38">
        <f t="shared" si="17"/>
        <v>0</v>
      </c>
    </row>
    <row r="115" spans="1:5" ht="42" customHeight="1">
      <c r="A115" s="6" t="s">
        <v>178</v>
      </c>
      <c r="B115" s="13" t="s">
        <v>179</v>
      </c>
      <c r="C115" s="33">
        <f t="shared" si="17"/>
        <v>60000</v>
      </c>
      <c r="D115" s="33">
        <f t="shared" si="17"/>
        <v>0</v>
      </c>
      <c r="E115" s="33">
        <f t="shared" si="17"/>
        <v>0</v>
      </c>
    </row>
    <row r="116" spans="1:5" ht="41.25" customHeight="1">
      <c r="A116" s="6" t="s">
        <v>180</v>
      </c>
      <c r="B116" s="13" t="s">
        <v>179</v>
      </c>
      <c r="C116" s="33">
        <f t="shared" si="17"/>
        <v>60000</v>
      </c>
      <c r="D116" s="33">
        <f t="shared" si="17"/>
        <v>0</v>
      </c>
      <c r="E116" s="33">
        <f t="shared" si="17"/>
        <v>0</v>
      </c>
    </row>
    <row r="117" spans="1:5" ht="39.75" customHeight="1">
      <c r="A117" s="6" t="s">
        <v>181</v>
      </c>
      <c r="B117" s="13" t="s">
        <v>179</v>
      </c>
      <c r="C117" s="33">
        <v>60000</v>
      </c>
      <c r="D117" s="26">
        <v>0</v>
      </c>
      <c r="E117" s="26">
        <v>0</v>
      </c>
    </row>
    <row r="118" spans="1:5" ht="18.75">
      <c r="A118" s="44" t="s">
        <v>114</v>
      </c>
      <c r="B118" s="44"/>
      <c r="C118" s="11">
        <f>C26+C81</f>
        <v>197469468.23</v>
      </c>
      <c r="D118" s="11">
        <f>D26+D81</f>
        <v>81678968.02000001</v>
      </c>
      <c r="E118" s="11">
        <f>E26+E81</f>
        <v>69190732.72</v>
      </c>
    </row>
    <row r="119" ht="18.75">
      <c r="E119" s="34" t="s">
        <v>189</v>
      </c>
    </row>
    <row r="120" ht="18.75">
      <c r="C120" s="35"/>
    </row>
    <row r="122" ht="18.75">
      <c r="C122" s="35"/>
    </row>
  </sheetData>
  <sheetProtection/>
  <mergeCells count="23">
    <mergeCell ref="B16:E16"/>
    <mergeCell ref="B10:E10"/>
    <mergeCell ref="B11:E11"/>
    <mergeCell ref="B12:E12"/>
    <mergeCell ref="B13:E13"/>
    <mergeCell ref="B14:E14"/>
    <mergeCell ref="B15:E15"/>
    <mergeCell ref="B17:E17"/>
    <mergeCell ref="A118:B118"/>
    <mergeCell ref="A23:A24"/>
    <mergeCell ref="B23:B24"/>
    <mergeCell ref="C23:E23"/>
    <mergeCell ref="B19:E19"/>
    <mergeCell ref="B18:E18"/>
    <mergeCell ref="A21:E21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2020-06-23T12:45:37Z</cp:lastPrinted>
  <dcterms:created xsi:type="dcterms:W3CDTF">2009-08-21T08:27:43Z</dcterms:created>
  <dcterms:modified xsi:type="dcterms:W3CDTF">2020-10-26T08:38:50Z</dcterms:modified>
  <cp:category/>
  <cp:version/>
  <cp:contentType/>
  <cp:contentStatus/>
</cp:coreProperties>
</file>