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МП и непрограммные направления" sheetId="1" r:id="rId1"/>
  </sheets>
  <definedNames>
    <definedName name="_xlnm.Print_Titles" localSheetId="0">'МП и непрограммные направления'!$3:$5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<sst xmlns="http://schemas.openxmlformats.org/spreadsheetml/2006/main" count="31" uniqueCount="31">
  <si>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</si>
  <si>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5=4/2</t>
  </si>
  <si>
    <t>6=4/3</t>
  </si>
  <si>
    <t>8=7/2</t>
  </si>
  <si>
    <t>9=7/3</t>
  </si>
  <si>
    <t>11=10/2</t>
  </si>
  <si>
    <t>11=10/3</t>
  </si>
  <si>
    <t>(руб.)</t>
  </si>
  <si>
    <t>«Развитие культуры в Южском городском поселении»</t>
  </si>
  <si>
    <t>«Развитие инфраструктуры и улучшение жилищных условий граждан»</t>
  </si>
  <si>
    <t>«Безопасный город»</t>
  </si>
  <si>
    <t>«Экономическое развитие моногорода Южа»</t>
  </si>
  <si>
    <t>«Формирование современной городской среды на территории Южского городского поселения»</t>
  </si>
  <si>
    <t>«Поддержка граждан (семей) в приобретении жилья в Южском городском поселении»</t>
  </si>
  <si>
    <t xml:space="preserve">Проект на 2024 год </t>
  </si>
  <si>
    <t>Исполнено за 2021 год</t>
  </si>
  <si>
    <t>Ожидаемое исполнение за 2022 год</t>
  </si>
  <si>
    <t>Проект на 2023 год</t>
  </si>
  <si>
    <t>2023 год к исполнению за 2021 год</t>
  </si>
  <si>
    <t>2023 год к ожидаемому исполнению за 2022 год</t>
  </si>
  <si>
    <t>2024 год к исполнению за 2021 год</t>
  </si>
  <si>
    <t>2024 год к ожидаемому исполнению за 2022 год</t>
  </si>
  <si>
    <t xml:space="preserve">Проект на 2025 год </t>
  </si>
  <si>
    <t>2025 год к исполнению за 2021 год</t>
  </si>
  <si>
    <t>2025 год к ожидаемому исполнению за 2022 год</t>
  </si>
  <si>
    <t>Сведения о расходах бюджета  Южского городского поселения на реализацию муниципальных программ и непрограммных направлений деятельности на 2023 год и на плановый период 2024 и 2025 годов в сравнении с исполнением за 2021 год и ожидаемым исполнением за 2022 год</t>
  </si>
  <si>
    <t>Всего расходов:</t>
  </si>
  <si>
    <t xml:space="preserve">Непрограммные направления </t>
  </si>
  <si>
    <t>Непрограммные направления деятельности  органов местного самоуправления</t>
  </si>
  <si>
    <t>Непрограммные  направления  деятельности исполнительно-распорядительных  органов местного самоуправления</t>
  </si>
  <si>
    <t>Всего расходов в рамках муниципальных программ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</si>
</sst>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shrinkToFi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Fill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top" wrapText="1"/>
    </xf>
    <xf numFmtId="165" fontId="41" fillId="0" borderId="11" xfId="56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left" vertical="top" wrapText="1"/>
    </xf>
    <xf numFmtId="165" fontId="43" fillId="0" borderId="11" xfId="56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/>
    </xf>
    <xf numFmtId="4" fontId="41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4" fontId="40" fillId="0" borderId="11" xfId="0" applyNumberFormat="1" applyFont="1" applyFill="1" applyBorder="1" applyAlignment="1">
      <alignment vertical="top"/>
    </xf>
    <xf numFmtId="0" fontId="4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center"/>
    </xf>
    <xf numFmtId="4" fontId="42" fillId="0" borderId="11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5" fontId="41" fillId="0" borderId="11" xfId="56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/>
    </xf>
    <xf numFmtId="165" fontId="2" fillId="0" borderId="11" xfId="56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8515625" style="17" customWidth="1"/>
    <col min="2" max="2" width="16.57421875" style="17" customWidth="1"/>
    <col min="3" max="3" width="15.140625" style="13" customWidth="1"/>
    <col min="4" max="4" width="15.7109375" style="13" customWidth="1"/>
    <col min="5" max="5" width="14.28125" style="13" customWidth="1"/>
    <col min="6" max="6" width="15.421875" style="13" customWidth="1"/>
    <col min="7" max="7" width="15.00390625" style="13" customWidth="1"/>
    <col min="8" max="8" width="14.140625" style="13" customWidth="1"/>
    <col min="9" max="9" width="14.28125" style="13" customWidth="1"/>
    <col min="10" max="10" width="14.7109375" style="13" customWidth="1"/>
    <col min="11" max="12" width="14.140625" style="13" customWidth="1"/>
    <col min="13" max="16384" width="9.140625" style="13" customWidth="1"/>
  </cols>
  <sheetData>
    <row r="1" spans="1:12" ht="33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="14" customFormat="1" ht="22.5" customHeight="1">
      <c r="L2" s="1" t="s">
        <v>7</v>
      </c>
    </row>
    <row r="3" spans="1:12" s="15" customFormat="1" ht="15.75" customHeight="1">
      <c r="A3" s="27" t="s">
        <v>0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19</v>
      </c>
      <c r="G3" s="25" t="s">
        <v>14</v>
      </c>
      <c r="H3" s="23" t="s">
        <v>20</v>
      </c>
      <c r="I3" s="23" t="s">
        <v>21</v>
      </c>
      <c r="J3" s="25" t="s">
        <v>22</v>
      </c>
      <c r="K3" s="23" t="s">
        <v>23</v>
      </c>
      <c r="L3" s="23" t="s">
        <v>24</v>
      </c>
    </row>
    <row r="4" spans="1:12" s="15" customFormat="1" ht="47.25" customHeight="1">
      <c r="A4" s="28"/>
      <c r="B4" s="23"/>
      <c r="C4" s="23"/>
      <c r="D4" s="23"/>
      <c r="E4" s="23"/>
      <c r="F4" s="23"/>
      <c r="G4" s="26"/>
      <c r="H4" s="23"/>
      <c r="I4" s="23"/>
      <c r="J4" s="26"/>
      <c r="K4" s="23"/>
      <c r="L4" s="23"/>
    </row>
    <row r="5" spans="1:12" ht="15.75" customHeight="1">
      <c r="A5" s="2">
        <v>1</v>
      </c>
      <c r="B5" s="2">
        <v>2</v>
      </c>
      <c r="C5" s="2">
        <v>3</v>
      </c>
      <c r="D5" s="2">
        <v>4</v>
      </c>
      <c r="E5" s="2" t="s">
        <v>1</v>
      </c>
      <c r="F5" s="2" t="s">
        <v>2</v>
      </c>
      <c r="G5" s="2">
        <v>7</v>
      </c>
      <c r="H5" s="2" t="s">
        <v>3</v>
      </c>
      <c r="I5" s="2" t="s">
        <v>4</v>
      </c>
      <c r="J5" s="2">
        <v>10</v>
      </c>
      <c r="K5" s="2" t="s">
        <v>5</v>
      </c>
      <c r="L5" s="2" t="s">
        <v>6</v>
      </c>
    </row>
    <row r="6" spans="1:12" ht="30">
      <c r="A6" s="3" t="s">
        <v>8</v>
      </c>
      <c r="B6" s="8">
        <f>26533221.87</f>
        <v>26533221.87</v>
      </c>
      <c r="C6" s="12">
        <f>42679937.45</f>
        <v>42679937.45</v>
      </c>
      <c r="D6" s="10">
        <f>28705742.3</f>
        <v>28705742.3</v>
      </c>
      <c r="E6" s="4">
        <f aca="true" t="shared" si="0" ref="E6:E16">D6/B6</f>
        <v>1.0818792546432658</v>
      </c>
      <c r="F6" s="4">
        <f aca="true" t="shared" si="1" ref="F6:F16">D6/C6</f>
        <v>0.6725816394091271</v>
      </c>
      <c r="G6" s="10">
        <f>19361897.41</f>
        <v>19361897.41</v>
      </c>
      <c r="H6" s="4">
        <f aca="true" t="shared" si="2" ref="H6:H16">G6/B6</f>
        <v>0.7297228171107137</v>
      </c>
      <c r="I6" s="4">
        <f aca="true" t="shared" si="3" ref="I6:I16">G6/C6</f>
        <v>0.4536533689320109</v>
      </c>
      <c r="J6" s="8">
        <f>20058118.89</f>
        <v>20058118.89</v>
      </c>
      <c r="K6" s="4">
        <f aca="true" t="shared" si="4" ref="K6:K16">J6/B6</f>
        <v>0.7559624303552398</v>
      </c>
      <c r="L6" s="4">
        <f aca="true" t="shared" si="5" ref="L6:L16">J6/C6</f>
        <v>0.4699659860912003</v>
      </c>
    </row>
    <row r="7" spans="1:12" ht="30">
      <c r="A7" s="3" t="s">
        <v>9</v>
      </c>
      <c r="B7" s="8">
        <f>80579200.38</f>
        <v>80579200.38</v>
      </c>
      <c r="C7" s="12">
        <f>109576164.83-2115890.4</f>
        <v>107460274.42999999</v>
      </c>
      <c r="D7" s="10">
        <f>68684102.54</f>
        <v>68684102.54</v>
      </c>
      <c r="E7" s="4">
        <f t="shared" si="0"/>
        <v>0.8523800461669462</v>
      </c>
      <c r="F7" s="4">
        <f t="shared" si="1"/>
        <v>0.639158078688335</v>
      </c>
      <c r="G7" s="10">
        <f>43108337.89</f>
        <v>43108337.89</v>
      </c>
      <c r="H7" s="4">
        <f t="shared" si="2"/>
        <v>0.5349809589411069</v>
      </c>
      <c r="I7" s="4">
        <f t="shared" si="3"/>
        <v>0.4011560376023507</v>
      </c>
      <c r="J7" s="8">
        <f>40655946.41</f>
        <v>40655946.41</v>
      </c>
      <c r="K7" s="4">
        <f t="shared" si="4"/>
        <v>0.5045464117076413</v>
      </c>
      <c r="L7" s="4">
        <f t="shared" si="5"/>
        <v>0.37833466018629447</v>
      </c>
    </row>
    <row r="8" spans="1:12" ht="19.5" customHeight="1">
      <c r="A8" s="5" t="s">
        <v>10</v>
      </c>
      <c r="B8" s="8">
        <f>321333.95</f>
        <v>321333.95</v>
      </c>
      <c r="C8" s="12">
        <f>535297-25237</f>
        <v>510060</v>
      </c>
      <c r="D8" s="10">
        <f>775000</f>
        <v>775000</v>
      </c>
      <c r="E8" s="4">
        <f t="shared" si="0"/>
        <v>2.4118210976462335</v>
      </c>
      <c r="F8" s="4">
        <f t="shared" si="1"/>
        <v>1.519429086774105</v>
      </c>
      <c r="G8" s="10">
        <f>775000</f>
        <v>775000</v>
      </c>
      <c r="H8" s="4">
        <f t="shared" si="2"/>
        <v>2.4118210976462335</v>
      </c>
      <c r="I8" s="4">
        <f t="shared" si="3"/>
        <v>1.519429086774105</v>
      </c>
      <c r="J8" s="8">
        <f>775000</f>
        <v>775000</v>
      </c>
      <c r="K8" s="4">
        <f t="shared" si="4"/>
        <v>2.4118210976462335</v>
      </c>
      <c r="L8" s="4">
        <f t="shared" si="5"/>
        <v>1.519429086774105</v>
      </c>
    </row>
    <row r="9" spans="1:12" ht="44.25" customHeight="1">
      <c r="A9" s="3" t="s">
        <v>13</v>
      </c>
      <c r="B9" s="8">
        <f>0</f>
        <v>0</v>
      </c>
      <c r="C9" s="12">
        <f>0</f>
        <v>0</v>
      </c>
      <c r="D9" s="10">
        <f>1463068.19</f>
        <v>1463068.19</v>
      </c>
      <c r="E9" s="4">
        <f>0</f>
        <v>0</v>
      </c>
      <c r="F9" s="4">
        <f>0</f>
        <v>0</v>
      </c>
      <c r="G9" s="10">
        <f>1463068.19</f>
        <v>1463068.19</v>
      </c>
      <c r="H9" s="4">
        <f>0</f>
        <v>0</v>
      </c>
      <c r="I9" s="4">
        <f>0</f>
        <v>0</v>
      </c>
      <c r="J9" s="8">
        <f>1463068.19</f>
        <v>1463068.19</v>
      </c>
      <c r="K9" s="4">
        <f>0</f>
        <v>0</v>
      </c>
      <c r="L9" s="4">
        <f>0</f>
        <v>0</v>
      </c>
    </row>
    <row r="10" spans="1:12" s="16" customFormat="1" ht="30" hidden="1">
      <c r="A10" s="3" t="s">
        <v>11</v>
      </c>
      <c r="B10" s="8"/>
      <c r="C10" s="12"/>
      <c r="D10" s="10"/>
      <c r="E10" s="4" t="e">
        <f t="shared" si="0"/>
        <v>#DIV/0!</v>
      </c>
      <c r="F10" s="4" t="e">
        <f t="shared" si="1"/>
        <v>#DIV/0!</v>
      </c>
      <c r="G10" s="10"/>
      <c r="H10" s="4" t="e">
        <f t="shared" si="2"/>
        <v>#DIV/0!</v>
      </c>
      <c r="I10" s="4" t="e">
        <f t="shared" si="3"/>
        <v>#DIV/0!</v>
      </c>
      <c r="J10" s="8"/>
      <c r="K10" s="4" t="e">
        <f t="shared" si="4"/>
        <v>#DIV/0!</v>
      </c>
      <c r="L10" s="4" t="e">
        <f t="shared" si="5"/>
        <v>#DIV/0!</v>
      </c>
    </row>
    <row r="11" spans="1:12" s="16" customFormat="1" ht="45">
      <c r="A11" s="3" t="s">
        <v>12</v>
      </c>
      <c r="B11" s="8">
        <f>9336739.42</f>
        <v>9336739.42</v>
      </c>
      <c r="C11" s="12">
        <f>3540816.84</f>
        <v>3540816.84</v>
      </c>
      <c r="D11" s="10">
        <f>218840</f>
        <v>218840</v>
      </c>
      <c r="E11" s="4">
        <f t="shared" si="0"/>
        <v>0.023438589228615313</v>
      </c>
      <c r="F11" s="4">
        <f t="shared" si="1"/>
        <v>0.061804947809726306</v>
      </c>
      <c r="G11" s="10">
        <f>218840</f>
        <v>218840</v>
      </c>
      <c r="H11" s="4">
        <f t="shared" si="2"/>
        <v>0.023438589228615313</v>
      </c>
      <c r="I11" s="4">
        <f t="shared" si="3"/>
        <v>0.061804947809726306</v>
      </c>
      <c r="J11" s="8">
        <f>218840</f>
        <v>218840</v>
      </c>
      <c r="K11" s="4">
        <f t="shared" si="4"/>
        <v>0.023438589228615313</v>
      </c>
      <c r="L11" s="4">
        <f t="shared" si="5"/>
        <v>0.061804947809726306</v>
      </c>
    </row>
    <row r="12" spans="1:12" s="15" customFormat="1" ht="32.25" customHeight="1">
      <c r="A12" s="6" t="s">
        <v>30</v>
      </c>
      <c r="B12" s="9">
        <f>SUM(B6:B11)</f>
        <v>116770495.62</v>
      </c>
      <c r="C12" s="9">
        <f>SUM(C6:C11)</f>
        <v>154191088.72</v>
      </c>
      <c r="D12" s="9">
        <f>SUM(D6:D11)</f>
        <v>99846753.03</v>
      </c>
      <c r="E12" s="7">
        <f t="shared" si="0"/>
        <v>0.8550683329710783</v>
      </c>
      <c r="F12" s="7">
        <f t="shared" si="1"/>
        <v>0.647552033381868</v>
      </c>
      <c r="G12" s="11">
        <f>SUM(G6:G11)</f>
        <v>64927143.489999995</v>
      </c>
      <c r="H12" s="7">
        <f t="shared" si="2"/>
        <v>0.5560235327020357</v>
      </c>
      <c r="I12" s="7">
        <f t="shared" si="3"/>
        <v>0.421082333804018</v>
      </c>
      <c r="J12" s="11">
        <f>SUM(J6:J11)</f>
        <v>63170973.489999995</v>
      </c>
      <c r="K12" s="7">
        <f t="shared" si="4"/>
        <v>0.5409840315791236</v>
      </c>
      <c r="L12" s="7">
        <f t="shared" si="5"/>
        <v>0.409692765090426</v>
      </c>
    </row>
    <row r="13" spans="1:12" ht="32.25" customHeight="1">
      <c r="A13" s="19" t="s">
        <v>28</v>
      </c>
      <c r="B13" s="18">
        <f>2526957.98</f>
        <v>2526957.98</v>
      </c>
      <c r="C13" s="18">
        <f>2883343.89</f>
        <v>2883343.89</v>
      </c>
      <c r="D13" s="18">
        <f>3078463.23</f>
        <v>3078463.23</v>
      </c>
      <c r="E13" s="29">
        <f t="shared" si="0"/>
        <v>1.2182486825522916</v>
      </c>
      <c r="F13" s="29">
        <f t="shared" si="1"/>
        <v>1.0676711996361974</v>
      </c>
      <c r="G13" s="18">
        <f>3078463.31</f>
        <v>3078463.31</v>
      </c>
      <c r="H13" s="29">
        <f t="shared" si="2"/>
        <v>1.2182487142109106</v>
      </c>
      <c r="I13" s="29">
        <f t="shared" si="3"/>
        <v>1.0676712273817606</v>
      </c>
      <c r="J13" s="18">
        <f>3078463.31</f>
        <v>3078463.31</v>
      </c>
      <c r="K13" s="29">
        <f t="shared" si="4"/>
        <v>1.2182487142109106</v>
      </c>
      <c r="L13" s="29">
        <f t="shared" si="5"/>
        <v>1.0676712273817606</v>
      </c>
    </row>
    <row r="14" spans="1:12" ht="60.75" customHeight="1">
      <c r="A14" s="19" t="s">
        <v>29</v>
      </c>
      <c r="B14" s="18">
        <f>2314985.34</f>
        <v>2314985.34</v>
      </c>
      <c r="C14" s="30">
        <f>1201554.3</f>
        <v>1201554.3</v>
      </c>
      <c r="D14" s="30">
        <f>625413.2</f>
        <v>625413.2</v>
      </c>
      <c r="E14" s="31">
        <f t="shared" si="0"/>
        <v>0.2701586006587843</v>
      </c>
      <c r="F14" s="31">
        <f t="shared" si="1"/>
        <v>0.5205034845283313</v>
      </c>
      <c r="G14" s="30">
        <f>625413.2</f>
        <v>625413.2</v>
      </c>
      <c r="H14" s="31">
        <f t="shared" si="2"/>
        <v>0.2701586006587843</v>
      </c>
      <c r="I14" s="31">
        <f t="shared" si="3"/>
        <v>0.5205034845283313</v>
      </c>
      <c r="J14" s="30">
        <f>621813.2</f>
        <v>621813.2</v>
      </c>
      <c r="K14" s="31">
        <f t="shared" si="4"/>
        <v>0.2686035152170769</v>
      </c>
      <c r="L14" s="31">
        <f t="shared" si="5"/>
        <v>0.5175073652518242</v>
      </c>
    </row>
    <row r="15" spans="1:12" s="22" customFormat="1" ht="18.75" customHeight="1">
      <c r="A15" s="20" t="s">
        <v>27</v>
      </c>
      <c r="B15" s="21">
        <f>SUM(B13:B14)</f>
        <v>4841943.32</v>
      </c>
      <c r="C15" s="21">
        <f aca="true" t="shared" si="6" ref="C15:J15">SUM(C13:C14)</f>
        <v>4084898.1900000004</v>
      </c>
      <c r="D15" s="21">
        <f t="shared" si="6"/>
        <v>3703876.4299999997</v>
      </c>
      <c r="E15" s="7">
        <f t="shared" si="0"/>
        <v>0.7649565856545383</v>
      </c>
      <c r="F15" s="7">
        <f t="shared" si="1"/>
        <v>0.9067242946390297</v>
      </c>
      <c r="G15" s="21">
        <f t="shared" si="6"/>
        <v>3703876.51</v>
      </c>
      <c r="H15" s="7">
        <f t="shared" si="2"/>
        <v>0.76495660217683</v>
      </c>
      <c r="I15" s="7">
        <f t="shared" si="3"/>
        <v>0.9067243142233612</v>
      </c>
      <c r="J15" s="21">
        <f t="shared" si="6"/>
        <v>3700276.51</v>
      </c>
      <c r="K15" s="7">
        <f t="shared" si="4"/>
        <v>0.76421309904966</v>
      </c>
      <c r="L15" s="7">
        <f t="shared" si="5"/>
        <v>0.9058430193091298</v>
      </c>
    </row>
    <row r="16" spans="1:12" s="22" customFormat="1" ht="18.75" customHeight="1">
      <c r="A16" s="20" t="s">
        <v>26</v>
      </c>
      <c r="B16" s="21">
        <f>B12+B15</f>
        <v>121612438.94</v>
      </c>
      <c r="C16" s="21">
        <f>C12+C15</f>
        <v>158275986.91</v>
      </c>
      <c r="D16" s="21">
        <f>D12+D15</f>
        <v>103550629.46000001</v>
      </c>
      <c r="E16" s="7">
        <f t="shared" si="0"/>
        <v>0.8514805751991278</v>
      </c>
      <c r="F16" s="7">
        <f t="shared" si="1"/>
        <v>0.6542409337108206</v>
      </c>
      <c r="G16" s="21">
        <f>G12+G15</f>
        <v>68631020</v>
      </c>
      <c r="H16" s="7">
        <f t="shared" si="2"/>
        <v>0.5643421067631127</v>
      </c>
      <c r="I16" s="7">
        <f t="shared" si="3"/>
        <v>0.43361612421362095</v>
      </c>
      <c r="J16" s="21">
        <f>J12+J15</f>
        <v>66871249.99999999</v>
      </c>
      <c r="K16" s="7">
        <f t="shared" si="4"/>
        <v>0.5498717942248679</v>
      </c>
      <c r="L16" s="7">
        <f t="shared" si="5"/>
        <v>0.42249776043427734</v>
      </c>
    </row>
  </sheetData>
  <sheetProtection/>
  <mergeCells count="13">
    <mergeCell ref="I3:I4"/>
    <mergeCell ref="J3:J4"/>
    <mergeCell ref="A3:A4"/>
    <mergeCell ref="B3:B4"/>
    <mergeCell ref="C3:C4"/>
    <mergeCell ref="D3:D4"/>
    <mergeCell ref="K3:K4"/>
    <mergeCell ref="L3:L4"/>
    <mergeCell ref="A1:L1"/>
    <mergeCell ref="E3:E4"/>
    <mergeCell ref="F3:F4"/>
    <mergeCell ref="G3:G4"/>
    <mergeCell ref="H3:H4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2022-11-09T08:11:46Z</dcterms:modified>
  <cp:category/>
  <cp:version/>
  <cp:contentType/>
  <cp:contentStatus/>
</cp:coreProperties>
</file>