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Service" sheetId="1" state="veryHidden" r:id="rId1"/>
    <sheet name="Приложение 1 Доходы" sheetId="2" r:id="rId2"/>
  </sheets>
  <definedNames>
    <definedName name="_xlnm.Print_Titles" localSheetId="1">'Приложение 1 Доходы'!$12:$12</definedName>
  </definedNames>
  <calcPr fullCalcOnLoad="1"/>
</workbook>
</file>

<file path=xl/sharedStrings.xml><?xml version="1.0" encoding="utf-8"?>
<sst xmlns="http://schemas.openxmlformats.org/spreadsheetml/2006/main" count="186" uniqueCount="171">
  <si>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</si>
  <si>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</si>
  <si>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</si>
  <si>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</si>
  <si>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</si>
  <si>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</si>
  <si>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</si>
  <si>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</si>
  <si>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</si>
  <si>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000 1 00 00000 00 0000 000</t>
  </si>
  <si>
    <t>182 1 01 02020 01 0000 110</t>
  </si>
  <si>
    <t>000 1 11 00000 00 0000 000</t>
  </si>
  <si>
    <t>000 1 11 05000 00 0000 120</t>
  </si>
  <si>
    <t>000 2 00 00000 00 0000 000</t>
  </si>
  <si>
    <t>000 1 11 05010 00 0000 120</t>
  </si>
  <si>
    <t>000 1 11 05030 00 0000 120</t>
  </si>
  <si>
    <t>000 1 03 02000 01 0000 110</t>
  </si>
  <si>
    <t>000 2 02 00000 00 0000 000</t>
  </si>
  <si>
    <t>000 2 02 01000 00 0000 151</t>
  </si>
  <si>
    <t>000 2 02 03000 00 0000 151</t>
  </si>
  <si>
    <t>000 2 02 03024 00 0000 151</t>
  </si>
  <si>
    <t>000 2 02 04000 00 0000 151</t>
  </si>
  <si>
    <t>000 2 02 02000 00 0000 151</t>
  </si>
  <si>
    <t>000 2 02 02999 00 0000 151</t>
  </si>
  <si>
    <t>НАЛОГИ НА ТОВАРЫ (РАБОТЫ, УСЛУГИ), РЕАЛИЗУЕМЫЕ НА ТЕРРИТОРИИ РОССИЙСКОЙ ФЕДЕРАЦИИ</t>
  </si>
  <si>
    <t>000 1 01 02010 01 0000 110</t>
  </si>
  <si>
    <t>000 1 01 02020 01 0000 110</t>
  </si>
  <si>
    <t>000 1 03 02250 01 0000 110</t>
  </si>
  <si>
    <t>000 1 03 02240 01 0000 110</t>
  </si>
  <si>
    <t>000 1 03 02230 01 0000 110</t>
  </si>
  <si>
    <t>000 2 02 01001 00 0000 151</t>
  </si>
  <si>
    <t>НАЛОГОВЫЕ И НЕНАЛОГОВЫЕ ДОХОДЫ</t>
  </si>
  <si>
    <t>Субсидии бюджетам бюджетной системы Российской Федерации (межбюджетные субсидии)</t>
  </si>
  <si>
    <t>041 1 11 05013 13 0000 120</t>
  </si>
  <si>
    <t>100 1 03 02230 01 0000 110</t>
  </si>
  <si>
    <t>100 1 03 02240 01 0000 110</t>
  </si>
  <si>
    <t>100 1 03 02250 01 0000 110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</si>
  <si>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</si>
  <si>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</si>
  <si>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</si>
  <si>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</si>
  <si>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</si>
  <si>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</si>
  <si>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</si>
  <si>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</si>
  <si>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</si>
  <si>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</si>
  <si>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</si>
  <si>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</si>
  <si>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</si>
  <si>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Дотации на выравнивание бюджетной обеспеченности</t>
  </si>
  <si>
    <t>Дотации бюджетам городских поселений на выравнивание бюджетной обеспеченности</t>
  </si>
  <si>
    <t>Прочие субсидии</t>
  </si>
  <si>
    <t>Прочие субсидии бюджетам городских поселений</t>
  </si>
  <si>
    <t>Субвенции местным бюджетам на выполнение передаваемых полномочий субъектов Российской Федерации</t>
  </si>
  <si>
    <t>000 1 01 02000 01 0000 110</t>
  </si>
  <si>
    <t>182 1 01 02010 01 0000 110</t>
  </si>
  <si>
    <t>000 1 03 02260 01 0000 110</t>
  </si>
  <si>
    <t>100 1 03 02260 01 0000 110</t>
  </si>
  <si>
    <t>000 1 06 00000 00 0000 000</t>
  </si>
  <si>
    <t>000 1 06 01000 00 0000 110</t>
  </si>
  <si>
    <t>000 1 06 01030 13 0000 110</t>
  </si>
  <si>
    <t>182 1 06 01030 13 0000 110</t>
  </si>
  <si>
    <t>000 1 06 06000 00 0000 110</t>
  </si>
  <si>
    <t>000 1 06 06030 00 0000 110</t>
  </si>
  <si>
    <t>000 1 06 06033 13 0000 110</t>
  </si>
  <si>
    <t>182 1 06 06033 13 0000 110</t>
  </si>
  <si>
    <t>000 1 06 06043 13 0000 110</t>
  </si>
  <si>
    <t>182 1 06 06043 13 0000 110</t>
  </si>
  <si>
    <t>000 1 11 05025 13 0000 120</t>
  </si>
  <si>
    <t>041 1 11 05025 13 0000 120</t>
  </si>
  <si>
    <t>041 1 11 05035 13 0000 120</t>
  </si>
  <si>
    <t>000 2 02 01001 13 0000 151</t>
  </si>
  <si>
    <t>037 2 02 01001 13 0000 151</t>
  </si>
  <si>
    <t>000 2 02 02999 13 0000 151</t>
  </si>
  <si>
    <t>035 2 02 02999 13 0000 151</t>
  </si>
  <si>
    <t>000 2 02 03024 13 0000 151</t>
  </si>
  <si>
    <t>000 2 02 04025 00 0000 151</t>
  </si>
  <si>
    <t>000 2 02 04025 13 0000 151</t>
  </si>
  <si>
    <t>035 2 02 04025 13 0000 151</t>
  </si>
  <si>
    <t>041 2 02 03024 13 0000 151</t>
  </si>
  <si>
    <t>000 1 11 05013 13 0000 120</t>
  </si>
  <si>
    <t>000 1 11 05035 13 0000 120</t>
  </si>
  <si>
    <t xml:space="preserve">000 1 06 06040 00 0000 110                     </t>
  </si>
  <si>
    <t xml:space="preserve">000 1 11 05020 00 0000 120    </t>
  </si>
  <si>
    <t>000 2 02 02077 00 0000 151</t>
  </si>
  <si>
    <t>000 2 02 02077 13 0000 151</t>
  </si>
  <si>
    <t>044 2 02 02077 13 0000 151</t>
  </si>
  <si>
    <t>000 2 02 03007 00 0000 151</t>
  </si>
  <si>
    <t>000 2 02 03007 13 0000 151</t>
  </si>
  <si>
    <t>035 2 02 03007 13 0000 151</t>
  </si>
  <si>
    <t>000 1 01 00000 00 0000 000</t>
  </si>
  <si>
    <t>000 1 01 02030 01 0000 110</t>
  </si>
  <si>
    <t>182 1 01 02030 01 0000 110</t>
  </si>
  <si>
    <t>000 1 03 00000 00 0000 000</t>
  </si>
  <si>
    <t>000 1 14 00000 00 0000 000</t>
  </si>
  <si>
    <t>000 1 14 06000 00 0000 430</t>
  </si>
  <si>
    <t>000 1 14 06010 00 0000 430</t>
  </si>
  <si>
    <t>000 1 14 06013 13 0000 430</t>
  </si>
  <si>
    <t>041 1 14 06013 13 0000 430</t>
  </si>
  <si>
    <t>000 1 13 00000 00 0000 000</t>
  </si>
  <si>
    <t>000 1 13 02000 00 0000 130</t>
  </si>
  <si>
    <t>000 1 13 02995 13 0000 130</t>
  </si>
  <si>
    <t>000 1 13 02990 00 0000 130</t>
  </si>
  <si>
    <t>041 1 13 02995 13 0000 130</t>
  </si>
  <si>
    <t>000 1 05 00000 00 0000 000</t>
  </si>
  <si>
    <t>000 1 05 03000 01 0000 110</t>
  </si>
  <si>
    <t>000 1 05 03010 01 0000 110</t>
  </si>
  <si>
    <t>182 1 05 03010 01 0000 110</t>
  </si>
  <si>
    <t>000 2 02 01003 00 0000 151</t>
  </si>
  <si>
    <t>000 2 02 01003 13 0000 151</t>
  </si>
  <si>
    <t>037 2 02 01003 13 0000 151</t>
  </si>
  <si>
    <t xml:space="preserve">НАЛОГИ НА ПРИБЫЛЬ, ДОХОДЫ </t>
  </si>
  <si>
    <r>
      <t xml:space="preserve">Налог на доходы физических лиц </t>
    </r>
    <r>
      <rPr>
        <sz val="10"/>
        <rFont val="Times New Roman"/>
        <family val="1"/>
      </rPr>
      <t xml:space="preserve"> </t>
    </r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</si>
  <si>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</si>
  <si>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</si>
  <si>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</si>
  <si>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</si>
  <si>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НАЛОГИ НА СОВОКУПНЫЙ ДОХОД </t>
  </si>
  <si>
    <t xml:space="preserve">Единый сельскохозяйственный налог </t>
  </si>
  <si>
    <t xml:space="preserve">Земельный налог с физических лиц </t>
  </si>
  <si>
    <r>
      <t>ДОХОДЫ ОТ ИСПОЛЬЗОВАНИЯ ИМУЩЕСТВА, НАХОДЯЩЕГОСЯ В ГОСУДАРСТВЕННОЙ И МУНИЦИПАЛЬНОЙ СОБСТВЕННОСТИ</t>
    </r>
    <r>
      <rPr>
        <b/>
        <sz val="9"/>
        <rFont val="Times New Roman"/>
        <family val="1"/>
      </rPr>
      <t xml:space="preserve"> </t>
    </r>
  </si>
  <si>
    <r>
  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</t>
    </r>
    <r>
      <rPr>
        <i/>
        <sz val="10"/>
        <color indexed="56"/>
        <rFont val="Times New Roman"/>
        <family val="1"/>
      </rPr>
      <t xml:space="preserve"> </t>
    </r>
  </si>
  <si>
    <r>
  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        указанных земельных участков</t>
    </r>
    <r>
      <rPr>
        <i/>
        <sz val="10"/>
        <color indexed="56"/>
        <rFont val="Times New Roman"/>
        <family val="1"/>
      </rPr>
      <t xml:space="preserve"> </t>
    </r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</si>
  <si>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</si>
  <si>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</si>
  <si>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 исключением земельных участков муниципальных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</si>
  <si>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исключением земельных участков муниципальных бюджетных и автономных учреждений) 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</si>
  <si>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   фондов и созданных ими учреждений (за исключением имущества      бюджетных и автономных учреждений)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</si>
  <si>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 муниципальных бюджетных и автономных учреждений)</t>
  </si>
  <si>
    <t xml:space="preserve"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муниципальных бюджетных и автономных учреждений) </t>
  </si>
  <si>
    <t xml:space="preserve">ДОХОДЫ ОТ ОКАЗАНИЯ ПЛАТНЫХ УСЛУГ (РАБОТ) И КОМПЕНСАЦИИ ЗАТРАТ ГОСУДАРСТВА </t>
  </si>
  <si>
    <t xml:space="preserve">Доходы от компенсации затрат государства </t>
  </si>
  <si>
    <t xml:space="preserve">Прочие доходы от компенсации затрат государства </t>
  </si>
  <si>
    <t>Прочие доходы от компенсации затрат бюджетов городских поселений</t>
  </si>
  <si>
    <t xml:space="preserve">Прочие доходы от компенсации затрат бюджетов городских поселений </t>
  </si>
  <si>
    <t xml:space="preserve"> ДОХОДЫ ОТ ПРОДАЖИ МАТЕРИАЛЬНЫХ И НЕМАТЕРИАЛЬНЫХ АКТИВОВ    </t>
  </si>
  <si>
    <t>Доходы от продажи земельных участков, находящихся в государственной и муниципальной собственности</t>
  </si>
  <si>
    <t xml:space="preserve">Доходы от продажи земельных участков, государственная собственность на которые не разграничена </t>
  </si>
  <si>
    <r>
  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  </r>
    <r>
      <rPr>
        <i/>
        <sz val="10"/>
        <color indexed="56"/>
        <rFont val="Times New Roman"/>
        <family val="1"/>
      </rPr>
      <t xml:space="preserve"> </t>
    </r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</si>
  <si>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</si>
  <si>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r>
      <t xml:space="preserve">БЕЗВОЗМЕЗДНЫЕ ПОСТУПЛЕНИЯ </t>
    </r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</si>
  <si>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</si>
  <si>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</si>
  <si>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>Дотации бюджетам на поддержку мер по обеспечению сбалансированности бюджетов</t>
  </si>
  <si>
    <t xml:space="preserve">Дотации бюджетам городских поселений на поддержку мер по обеспечению сбалансированности бюджетов </t>
  </si>
  <si>
    <r>
      <t>Субсидии бюджетам на софинансирование капитальных вложений в объекты государственной (муниципальной) собственности</t>
    </r>
    <r>
      <rPr>
        <i/>
        <sz val="9"/>
        <color indexed="56"/>
        <rFont val="Times New Roman"/>
        <family val="1"/>
      </rPr>
      <t xml:space="preserve"> </t>
    </r>
  </si>
  <si>
    <t>Субсидии бюджетам городских поселений на софинансирование капитальных вложений в объекты муниципальной собственности</t>
  </si>
  <si>
    <t>Субвенции бюджетам бюджетной системы Российской Федерации</t>
  </si>
  <si>
    <r>
  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  </r>
    <r>
      <rPr>
        <i/>
        <sz val="9"/>
        <color indexed="56"/>
        <rFont val="Times New Roman"/>
        <family val="1"/>
      </rPr>
      <t xml:space="preserve"> </t>
    </r>
  </si>
  <si>
    <t xml:space="preserve">Субвенции бюджетам городских поселений на составление (изменение) списков кандидатов в присяжные заседатели федеральных судов общей юрисдикции в Российской Федерации </t>
  </si>
  <si>
    <t>Субвенции бюджетам городских поселений на выполнение передаваемых полномочий субъектов Российской Федерации</t>
  </si>
  <si>
    <t xml:space="preserve">Субвенции бюджетам городских поселений на выполнение передаваемых полномочий субъектов Российской Федерации </t>
  </si>
  <si>
    <t xml:space="preserve">Иные межбюджетные трансферты </t>
  </si>
  <si>
    <t xml:space="preserve"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 </t>
  </si>
  <si>
    <t xml:space="preserve">Межбюджетные трансферты, передаваемые   бюджетам городских поселений на комплектование  книжных фондов библиотек муниципальных образований </t>
  </si>
  <si>
    <t>Межбюджетные трансферты, передаваемые   бюджетам городских поселений на комплектование  книжных фондов библиотек муниципальных образований</t>
  </si>
  <si>
    <t xml:space="preserve">Итого: </t>
  </si>
  <si>
    <t>Код классификации доходов бюджетов Российской Федерации</t>
  </si>
  <si>
    <t>Наименование доходов</t>
  </si>
  <si>
    <t>Утвержденные бюджетные назначения (руб.)</t>
  </si>
  <si>
    <t>Процент испол-нения (%)</t>
  </si>
  <si>
    <t>Приложение № 1</t>
  </si>
  <si>
    <t>к решению Совета Южского</t>
  </si>
  <si>
    <t>городского поселения</t>
  </si>
  <si>
    <t>Южского муниципального района</t>
  </si>
  <si>
    <t>Доходы бюджета Южского городского поселения по кодам</t>
  </si>
  <si>
    <t>классификации доходов бюджетов за 2016 год</t>
  </si>
  <si>
    <t>Исполнено за 2016 год                (руб.)</t>
  </si>
  <si>
    <t>"Об утверждении отчёта об
исполнении бюджета Южского
городского поселения за 2016 год"</t>
  </si>
  <si>
    <t>от 18.05.2017 г.№ 31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</si>
</sst>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00"/>
    <numFmt numFmtId="170" formatCode="#,##0.0"/>
    <numFmt numFmtId="171" formatCode="#,##0.000"/>
  </numFmts>
  <fonts count="45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10"/>
      <color indexed="56"/>
      <name val="Times New Roman"/>
      <family val="1"/>
    </font>
    <font>
      <i/>
      <sz val="9"/>
      <color indexed="56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 applyProtection="1">
      <alignment horizontal="right" vertical="center" shrinkToFit="1"/>
      <protection locked="0"/>
    </xf>
    <xf numFmtId="4" fontId="1" fillId="0" borderId="10" xfId="0" applyNumberFormat="1" applyFont="1" applyFill="1" applyBorder="1" applyAlignment="1">
      <alignment horizontal="right" vertical="center" shrinkToFi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vertical="center" wrapText="1" shrinkToFit="1"/>
    </xf>
    <xf numFmtId="4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justify" vertical="top" wrapText="1"/>
    </xf>
    <xf numFmtId="0" fontId="1" fillId="0" borderId="0" xfId="0" applyFont="1" applyFill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4" fontId="2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4" fontId="1" fillId="0" borderId="0" xfId="0" applyNumberFormat="1" applyFont="1" applyFill="1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9"/>
  <sheetViews>
    <sheetView tabSelected="1" zoomScalePageLayoutView="0" workbookViewId="0" topLeftCell="A1">
      <selection activeCell="A6" sqref="A6:E6"/>
    </sheetView>
  </sheetViews>
  <sheetFormatPr defaultColWidth="9.00390625" defaultRowHeight="12.75"/>
  <cols>
    <col min="1" max="1" width="33.625" style="6" customWidth="1"/>
    <col min="2" max="2" width="49.375" style="7" customWidth="1"/>
    <col min="3" max="3" width="20.75390625" style="7" customWidth="1"/>
    <col min="4" max="4" width="18.25390625" style="9" customWidth="1"/>
    <col min="5" max="5" width="11.875" style="7" customWidth="1"/>
    <col min="6" max="16384" width="9.125" style="7" customWidth="1"/>
  </cols>
  <sheetData>
    <row r="1" spans="1:5" ht="18.75">
      <c r="A1" s="37" t="s">
        <v>162</v>
      </c>
      <c r="B1" s="37"/>
      <c r="C1" s="37"/>
      <c r="D1" s="37"/>
      <c r="E1" s="37"/>
    </row>
    <row r="2" spans="1:5" ht="16.5" customHeight="1">
      <c r="A2" s="37" t="s">
        <v>163</v>
      </c>
      <c r="B2" s="37"/>
      <c r="C2" s="37"/>
      <c r="D2" s="37"/>
      <c r="E2" s="37"/>
    </row>
    <row r="3" spans="1:5" ht="18.75">
      <c r="A3" s="37" t="s">
        <v>164</v>
      </c>
      <c r="B3" s="37"/>
      <c r="C3" s="37"/>
      <c r="D3" s="37"/>
      <c r="E3" s="37"/>
    </row>
    <row r="4" spans="1:5" ht="19.5" customHeight="1">
      <c r="A4" s="37" t="s">
        <v>165</v>
      </c>
      <c r="B4" s="37"/>
      <c r="C4" s="37"/>
      <c r="D4" s="37"/>
      <c r="E4" s="37"/>
    </row>
    <row r="5" spans="1:5" ht="54" customHeight="1">
      <c r="A5" s="37" t="s">
        <v>169</v>
      </c>
      <c r="B5" s="37"/>
      <c r="C5" s="37"/>
      <c r="D5" s="37"/>
      <c r="E5" s="37"/>
    </row>
    <row r="6" spans="1:5" ht="24.75" customHeight="1">
      <c r="A6" s="37" t="s">
        <v>170</v>
      </c>
      <c r="B6" s="37"/>
      <c r="C6" s="37"/>
      <c r="D6" s="37"/>
      <c r="E6" s="37"/>
    </row>
    <row r="7" spans="2:3" ht="18.75">
      <c r="B7" s="8"/>
      <c r="C7" s="8"/>
    </row>
    <row r="8" spans="1:5" s="20" customFormat="1" ht="21.75" customHeight="1">
      <c r="A8" s="36" t="s">
        <v>166</v>
      </c>
      <c r="B8" s="36"/>
      <c r="C8" s="36"/>
      <c r="D8" s="36"/>
      <c r="E8" s="36"/>
    </row>
    <row r="9" spans="1:5" s="20" customFormat="1" ht="19.5" customHeight="1">
      <c r="A9" s="36" t="s">
        <v>167</v>
      </c>
      <c r="B9" s="36"/>
      <c r="C9" s="36"/>
      <c r="D9" s="36"/>
      <c r="E9" s="36"/>
    </row>
    <row r="10" spans="1:3" ht="20.25" customHeight="1">
      <c r="A10" s="10"/>
      <c r="B10" s="10"/>
      <c r="C10" s="8"/>
    </row>
    <row r="11" spans="1:5" ht="78" customHeight="1">
      <c r="A11" s="33" t="s">
        <v>158</v>
      </c>
      <c r="B11" s="33" t="s">
        <v>159</v>
      </c>
      <c r="C11" s="33" t="s">
        <v>160</v>
      </c>
      <c r="D11" s="33" t="s">
        <v>168</v>
      </c>
      <c r="E11" s="33" t="s">
        <v>161</v>
      </c>
    </row>
    <row r="12" spans="1:5" ht="18.75">
      <c r="A12" s="11">
        <v>1</v>
      </c>
      <c r="B12" s="11">
        <v>2</v>
      </c>
      <c r="C12" s="12">
        <v>3</v>
      </c>
      <c r="D12" s="34">
        <v>4</v>
      </c>
      <c r="E12" s="34">
        <v>5</v>
      </c>
    </row>
    <row r="13" spans="1:5" s="20" customFormat="1" ht="38.25" customHeight="1">
      <c r="A13" s="13" t="s">
        <v>9</v>
      </c>
      <c r="B13" s="14" t="s">
        <v>31</v>
      </c>
      <c r="C13" s="2">
        <f>C14+C22+C36+C47+C63+C58+C32</f>
        <v>38186251.56999999</v>
      </c>
      <c r="D13" s="2">
        <f>D14+D22+D36+D47+D63+D58+D32</f>
        <v>39070167.85</v>
      </c>
      <c r="E13" s="28">
        <f>D13/C13*100</f>
        <v>102.31475005704522</v>
      </c>
    </row>
    <row r="14" spans="1:5" s="20" customFormat="1" ht="18.75">
      <c r="A14" s="13" t="s">
        <v>91</v>
      </c>
      <c r="B14" s="15" t="s">
        <v>112</v>
      </c>
      <c r="C14" s="2">
        <f>C15</f>
        <v>29065320.94</v>
      </c>
      <c r="D14" s="2">
        <f>D15</f>
        <v>29738317.12</v>
      </c>
      <c r="E14" s="28">
        <f aca="true" t="shared" si="0" ref="E14:E77">D14/C14*100</f>
        <v>102.31546103134134</v>
      </c>
    </row>
    <row r="15" spans="1:5" ht="18.75">
      <c r="A15" s="16" t="s">
        <v>55</v>
      </c>
      <c r="B15" s="17" t="s">
        <v>113</v>
      </c>
      <c r="C15" s="3">
        <f>C16+C18+C20</f>
        <v>29065320.94</v>
      </c>
      <c r="D15" s="3">
        <f>D16+D18+D20</f>
        <v>29738317.12</v>
      </c>
      <c r="E15" s="29">
        <f t="shared" si="0"/>
        <v>102.31546103134134</v>
      </c>
    </row>
    <row r="16" spans="1:5" ht="150" customHeight="1">
      <c r="A16" s="16" t="s">
        <v>25</v>
      </c>
      <c r="B16" s="17" t="s">
        <v>114</v>
      </c>
      <c r="C16" s="5">
        <f>C17</f>
        <v>28795320.94</v>
      </c>
      <c r="D16" s="5">
        <f>D17</f>
        <v>29475715.43</v>
      </c>
      <c r="E16" s="29">
        <f t="shared" si="0"/>
        <v>102.3628647564572</v>
      </c>
    </row>
    <row r="17" spans="1:5" ht="150" customHeight="1">
      <c r="A17" s="16" t="s">
        <v>56</v>
      </c>
      <c r="B17" s="17" t="s">
        <v>115</v>
      </c>
      <c r="C17" s="5">
        <f>29061442.39-266121.45</f>
        <v>28795320.94</v>
      </c>
      <c r="D17" s="29">
        <v>29475715.43</v>
      </c>
      <c r="E17" s="29">
        <f t="shared" si="0"/>
        <v>102.3628647564572</v>
      </c>
    </row>
    <row r="18" spans="1:5" ht="206.25" customHeight="1">
      <c r="A18" s="16" t="s">
        <v>26</v>
      </c>
      <c r="B18" s="17" t="s">
        <v>116</v>
      </c>
      <c r="C18" s="5">
        <f>C19</f>
        <v>200000</v>
      </c>
      <c r="D18" s="5">
        <f>D19</f>
        <v>195550.37</v>
      </c>
      <c r="E18" s="29">
        <f t="shared" si="0"/>
        <v>97.775185</v>
      </c>
    </row>
    <row r="19" spans="1:5" ht="206.25" customHeight="1">
      <c r="A19" s="16" t="s">
        <v>10</v>
      </c>
      <c r="B19" s="17" t="s">
        <v>117</v>
      </c>
      <c r="C19" s="18">
        <f>94270+105730</f>
        <v>200000</v>
      </c>
      <c r="D19" s="29">
        <v>195550.37</v>
      </c>
      <c r="E19" s="29">
        <f t="shared" si="0"/>
        <v>97.775185</v>
      </c>
    </row>
    <row r="20" spans="1:5" ht="94.5" customHeight="1">
      <c r="A20" s="16" t="s">
        <v>92</v>
      </c>
      <c r="B20" s="17" t="s">
        <v>37</v>
      </c>
      <c r="C20" s="18">
        <f>C21</f>
        <v>70000</v>
      </c>
      <c r="D20" s="18">
        <f>D21</f>
        <v>67051.32</v>
      </c>
      <c r="E20" s="29">
        <f t="shared" si="0"/>
        <v>95.78760000000001</v>
      </c>
    </row>
    <row r="21" spans="1:5" ht="93.75">
      <c r="A21" s="16" t="s">
        <v>93</v>
      </c>
      <c r="B21" s="17" t="s">
        <v>37</v>
      </c>
      <c r="C21" s="4">
        <v>70000</v>
      </c>
      <c r="D21" s="29">
        <v>67051.32</v>
      </c>
      <c r="E21" s="29">
        <f t="shared" si="0"/>
        <v>95.78760000000001</v>
      </c>
    </row>
    <row r="22" spans="1:5" s="20" customFormat="1" ht="77.25" customHeight="1">
      <c r="A22" s="13" t="s">
        <v>94</v>
      </c>
      <c r="B22" s="15" t="s">
        <v>24</v>
      </c>
      <c r="C22" s="19">
        <f>C23</f>
        <v>1554474.15</v>
      </c>
      <c r="D22" s="19">
        <f>D23</f>
        <v>1717480.11</v>
      </c>
      <c r="E22" s="28">
        <f t="shared" si="0"/>
        <v>110.48624449624975</v>
      </c>
    </row>
    <row r="23" spans="1:5" ht="57" customHeight="1">
      <c r="A23" s="16" t="s">
        <v>16</v>
      </c>
      <c r="B23" s="17" t="s">
        <v>38</v>
      </c>
      <c r="C23" s="4">
        <f>C24+C26+C28+C30</f>
        <v>1554474.15</v>
      </c>
      <c r="D23" s="4">
        <f>D24+D26+D28+D30</f>
        <v>1717480.11</v>
      </c>
      <c r="E23" s="29">
        <f t="shared" si="0"/>
        <v>110.48624449624975</v>
      </c>
    </row>
    <row r="24" spans="1:5" s="20" customFormat="1" ht="131.25" customHeight="1">
      <c r="A24" s="16" t="s">
        <v>29</v>
      </c>
      <c r="B24" s="17" t="s">
        <v>39</v>
      </c>
      <c r="C24" s="4">
        <f>C25</f>
        <v>532740.47</v>
      </c>
      <c r="D24" s="4">
        <f>D25</f>
        <v>587136.16</v>
      </c>
      <c r="E24" s="29">
        <f t="shared" si="0"/>
        <v>110.21054210505166</v>
      </c>
    </row>
    <row r="25" spans="1:5" ht="130.5" customHeight="1">
      <c r="A25" s="16" t="s">
        <v>34</v>
      </c>
      <c r="B25" s="17" t="s">
        <v>39</v>
      </c>
      <c r="C25" s="4">
        <v>532740.47</v>
      </c>
      <c r="D25" s="29">
        <v>587136.16</v>
      </c>
      <c r="E25" s="29">
        <f t="shared" si="0"/>
        <v>110.21054210505166</v>
      </c>
    </row>
    <row r="26" spans="1:5" ht="168" customHeight="1">
      <c r="A26" s="16" t="s">
        <v>28</v>
      </c>
      <c r="B26" s="17" t="s">
        <v>40</v>
      </c>
      <c r="C26" s="4">
        <f>C27</f>
        <v>9000</v>
      </c>
      <c r="D26" s="4">
        <f>D27</f>
        <v>8962.35</v>
      </c>
      <c r="E26" s="29">
        <f t="shared" si="0"/>
        <v>99.58166666666666</v>
      </c>
    </row>
    <row r="27" spans="1:5" ht="167.25" customHeight="1">
      <c r="A27" s="16" t="s">
        <v>35</v>
      </c>
      <c r="B27" s="17" t="s">
        <v>40</v>
      </c>
      <c r="C27" s="4">
        <v>9000</v>
      </c>
      <c r="D27" s="29">
        <v>8962.35</v>
      </c>
      <c r="E27" s="29">
        <f t="shared" si="0"/>
        <v>99.58166666666666</v>
      </c>
    </row>
    <row r="28" spans="1:5" ht="149.25" customHeight="1">
      <c r="A28" s="16" t="s">
        <v>27</v>
      </c>
      <c r="B28" s="17" t="s">
        <v>41</v>
      </c>
      <c r="C28" s="4">
        <f>C29</f>
        <v>1090102.54</v>
      </c>
      <c r="D28" s="4">
        <f>D29</f>
        <v>1208344.32</v>
      </c>
      <c r="E28" s="29">
        <f t="shared" si="0"/>
        <v>110.84684932483509</v>
      </c>
    </row>
    <row r="29" spans="1:5" ht="150.75" customHeight="1">
      <c r="A29" s="16" t="s">
        <v>36</v>
      </c>
      <c r="B29" s="17" t="s">
        <v>41</v>
      </c>
      <c r="C29" s="4">
        <f>1090102.54</f>
        <v>1090102.54</v>
      </c>
      <c r="D29" s="29">
        <v>1208344.32</v>
      </c>
      <c r="E29" s="29">
        <f t="shared" si="0"/>
        <v>110.84684932483509</v>
      </c>
    </row>
    <row r="30" spans="1:5" ht="150">
      <c r="A30" s="16" t="s">
        <v>57</v>
      </c>
      <c r="B30" s="17" t="s">
        <v>42</v>
      </c>
      <c r="C30" s="4">
        <f>C31</f>
        <v>-77368.86</v>
      </c>
      <c r="D30" s="4">
        <f>D31</f>
        <v>-86962.72</v>
      </c>
      <c r="E30" s="29">
        <f t="shared" si="0"/>
        <v>112.40015685897401</v>
      </c>
    </row>
    <row r="31" spans="1:5" ht="150">
      <c r="A31" s="16" t="s">
        <v>58</v>
      </c>
      <c r="B31" s="17" t="s">
        <v>42</v>
      </c>
      <c r="C31" s="4">
        <v>-77368.86</v>
      </c>
      <c r="D31" s="29">
        <v>-86962.72</v>
      </c>
      <c r="E31" s="29">
        <f t="shared" si="0"/>
        <v>112.40015685897401</v>
      </c>
    </row>
    <row r="32" spans="1:5" s="20" customFormat="1" ht="21.75" customHeight="1">
      <c r="A32" s="13" t="s">
        <v>105</v>
      </c>
      <c r="B32" s="15" t="s">
        <v>118</v>
      </c>
      <c r="C32" s="19">
        <f aca="true" t="shared" si="1" ref="C32:D34">C33</f>
        <v>-2127.34</v>
      </c>
      <c r="D32" s="19">
        <f t="shared" si="1"/>
        <v>-2127.34</v>
      </c>
      <c r="E32" s="28">
        <f t="shared" si="0"/>
        <v>100</v>
      </c>
    </row>
    <row r="33" spans="1:5" ht="20.25" customHeight="1">
      <c r="A33" s="16" t="s">
        <v>106</v>
      </c>
      <c r="B33" s="17" t="s">
        <v>119</v>
      </c>
      <c r="C33" s="4">
        <f t="shared" si="1"/>
        <v>-2127.34</v>
      </c>
      <c r="D33" s="4">
        <f t="shared" si="1"/>
        <v>-2127.34</v>
      </c>
      <c r="E33" s="29">
        <f t="shared" si="0"/>
        <v>100</v>
      </c>
    </row>
    <row r="34" spans="1:5" ht="19.5" customHeight="1">
      <c r="A34" s="16" t="s">
        <v>107</v>
      </c>
      <c r="B34" s="17" t="s">
        <v>119</v>
      </c>
      <c r="C34" s="4">
        <f t="shared" si="1"/>
        <v>-2127.34</v>
      </c>
      <c r="D34" s="4">
        <f t="shared" si="1"/>
        <v>-2127.34</v>
      </c>
      <c r="E34" s="29">
        <f t="shared" si="0"/>
        <v>100</v>
      </c>
    </row>
    <row r="35" spans="1:5" ht="19.5" customHeight="1">
      <c r="A35" s="16" t="s">
        <v>108</v>
      </c>
      <c r="B35" s="17" t="s">
        <v>119</v>
      </c>
      <c r="C35" s="4">
        <f>-2127.34</f>
        <v>-2127.34</v>
      </c>
      <c r="D35" s="29">
        <v>-2127.34</v>
      </c>
      <c r="E35" s="29">
        <f t="shared" si="0"/>
        <v>100</v>
      </c>
    </row>
    <row r="36" spans="1:5" s="20" customFormat="1" ht="18.75">
      <c r="A36" s="13" t="s">
        <v>59</v>
      </c>
      <c r="B36" s="15" t="s">
        <v>43</v>
      </c>
      <c r="C36" s="2">
        <f>C37+C40</f>
        <v>4230483.82</v>
      </c>
      <c r="D36" s="2">
        <f>D37+D40</f>
        <v>4348827.4</v>
      </c>
      <c r="E36" s="28">
        <f t="shared" si="0"/>
        <v>102.79740060558842</v>
      </c>
    </row>
    <row r="37" spans="1:5" ht="18.75">
      <c r="A37" s="16" t="s">
        <v>60</v>
      </c>
      <c r="B37" s="17" t="s">
        <v>44</v>
      </c>
      <c r="C37" s="3">
        <f>C38</f>
        <v>570000</v>
      </c>
      <c r="D37" s="3">
        <f>D38</f>
        <v>594145.87</v>
      </c>
      <c r="E37" s="29">
        <f t="shared" si="0"/>
        <v>104.23611754385963</v>
      </c>
    </row>
    <row r="38" spans="1:5" ht="93.75">
      <c r="A38" s="16" t="s">
        <v>61</v>
      </c>
      <c r="B38" s="17" t="s">
        <v>45</v>
      </c>
      <c r="C38" s="3">
        <f>C39</f>
        <v>570000</v>
      </c>
      <c r="D38" s="3">
        <f>D39</f>
        <v>594145.87</v>
      </c>
      <c r="E38" s="29">
        <f t="shared" si="0"/>
        <v>104.23611754385963</v>
      </c>
    </row>
    <row r="39" spans="1:5" ht="93.75">
      <c r="A39" s="16" t="s">
        <v>62</v>
      </c>
      <c r="B39" s="17" t="s">
        <v>45</v>
      </c>
      <c r="C39" s="4">
        <f>570000</f>
        <v>570000</v>
      </c>
      <c r="D39" s="29">
        <v>594145.87</v>
      </c>
      <c r="E39" s="29">
        <f t="shared" si="0"/>
        <v>104.23611754385963</v>
      </c>
    </row>
    <row r="40" spans="1:5" ht="24" customHeight="1">
      <c r="A40" s="16" t="s">
        <v>63</v>
      </c>
      <c r="B40" s="17" t="s">
        <v>46</v>
      </c>
      <c r="C40" s="3">
        <f>C41+C44</f>
        <v>3660483.82</v>
      </c>
      <c r="D40" s="3">
        <f>D41+D44</f>
        <v>3754681.5300000003</v>
      </c>
      <c r="E40" s="29">
        <f t="shared" si="0"/>
        <v>102.57336774678055</v>
      </c>
    </row>
    <row r="41" spans="1:5" ht="24" customHeight="1">
      <c r="A41" s="16" t="s">
        <v>64</v>
      </c>
      <c r="B41" s="17" t="s">
        <v>47</v>
      </c>
      <c r="C41" s="3">
        <f>C42</f>
        <v>1488487.77</v>
      </c>
      <c r="D41" s="3">
        <f>D42</f>
        <v>1715503.68</v>
      </c>
      <c r="E41" s="29">
        <f t="shared" si="0"/>
        <v>115.25144610358471</v>
      </c>
    </row>
    <row r="42" spans="1:5" ht="75" customHeight="1">
      <c r="A42" s="16" t="s">
        <v>65</v>
      </c>
      <c r="B42" s="17" t="s">
        <v>48</v>
      </c>
      <c r="C42" s="3">
        <f>C43</f>
        <v>1488487.77</v>
      </c>
      <c r="D42" s="3">
        <f>D43</f>
        <v>1715503.68</v>
      </c>
      <c r="E42" s="29">
        <f t="shared" si="0"/>
        <v>115.25144610358471</v>
      </c>
    </row>
    <row r="43" spans="1:5" ht="73.5" customHeight="1">
      <c r="A43" s="16" t="s">
        <v>66</v>
      </c>
      <c r="B43" s="17" t="s">
        <v>48</v>
      </c>
      <c r="C43" s="3">
        <v>1488487.77</v>
      </c>
      <c r="D43" s="29">
        <v>1715503.68</v>
      </c>
      <c r="E43" s="29">
        <f t="shared" si="0"/>
        <v>115.25144610358471</v>
      </c>
    </row>
    <row r="44" spans="1:5" ht="22.5" customHeight="1">
      <c r="A44" s="21" t="s">
        <v>83</v>
      </c>
      <c r="B44" s="17" t="s">
        <v>120</v>
      </c>
      <c r="C44" s="5">
        <f>C45</f>
        <v>2171996.05</v>
      </c>
      <c r="D44" s="5">
        <f>D45</f>
        <v>2039177.85</v>
      </c>
      <c r="E44" s="29">
        <f t="shared" si="0"/>
        <v>93.88497046299878</v>
      </c>
    </row>
    <row r="45" spans="1:5" ht="75.75" customHeight="1">
      <c r="A45" s="16" t="s">
        <v>67</v>
      </c>
      <c r="B45" s="17" t="s">
        <v>49</v>
      </c>
      <c r="C45" s="5">
        <f>C46</f>
        <v>2171996.05</v>
      </c>
      <c r="D45" s="5">
        <f>D46</f>
        <v>2039177.85</v>
      </c>
      <c r="E45" s="29">
        <f t="shared" si="0"/>
        <v>93.88497046299878</v>
      </c>
    </row>
    <row r="46" spans="1:5" ht="75.75" customHeight="1">
      <c r="A46" s="16" t="s">
        <v>68</v>
      </c>
      <c r="B46" s="17" t="s">
        <v>49</v>
      </c>
      <c r="C46" s="5">
        <v>2171996.05</v>
      </c>
      <c r="D46" s="29">
        <v>2039177.85</v>
      </c>
      <c r="E46" s="29">
        <f t="shared" si="0"/>
        <v>93.88497046299878</v>
      </c>
    </row>
    <row r="47" spans="1:5" s="20" customFormat="1" ht="93.75">
      <c r="A47" s="13" t="s">
        <v>11</v>
      </c>
      <c r="B47" s="15" t="s">
        <v>121</v>
      </c>
      <c r="C47" s="19">
        <f>C48</f>
        <v>2920100</v>
      </c>
      <c r="D47" s="19">
        <f>D48</f>
        <v>2937381.06</v>
      </c>
      <c r="E47" s="28">
        <f t="shared" si="0"/>
        <v>100.59179685627204</v>
      </c>
    </row>
    <row r="48" spans="1:5" ht="169.5" customHeight="1">
      <c r="A48" s="16" t="s">
        <v>12</v>
      </c>
      <c r="B48" s="17" t="s">
        <v>122</v>
      </c>
      <c r="C48" s="4">
        <f>C49+C52+C55</f>
        <v>2920100</v>
      </c>
      <c r="D48" s="4">
        <f>D49+D52+D55</f>
        <v>2937381.06</v>
      </c>
      <c r="E48" s="29">
        <f t="shared" si="0"/>
        <v>100.59179685627204</v>
      </c>
    </row>
    <row r="49" spans="1:5" ht="131.25" customHeight="1">
      <c r="A49" s="16" t="s">
        <v>14</v>
      </c>
      <c r="B49" s="17" t="s">
        <v>8</v>
      </c>
      <c r="C49" s="4">
        <f>C50</f>
        <v>1415815.84</v>
      </c>
      <c r="D49" s="4">
        <f>D50</f>
        <v>1482559.3</v>
      </c>
      <c r="E49" s="29">
        <f t="shared" si="0"/>
        <v>104.71413429023369</v>
      </c>
    </row>
    <row r="50" spans="1:5" ht="150.75" customHeight="1">
      <c r="A50" s="16" t="s">
        <v>81</v>
      </c>
      <c r="B50" s="22" t="s">
        <v>123</v>
      </c>
      <c r="C50" s="3">
        <f>C51</f>
        <v>1415815.84</v>
      </c>
      <c r="D50" s="3">
        <f>D51</f>
        <v>1482559.3</v>
      </c>
      <c r="E50" s="29">
        <f t="shared" si="0"/>
        <v>104.71413429023369</v>
      </c>
    </row>
    <row r="51" spans="1:5" ht="150.75" customHeight="1">
      <c r="A51" s="16" t="s">
        <v>33</v>
      </c>
      <c r="B51" s="23" t="s">
        <v>124</v>
      </c>
      <c r="C51" s="5">
        <v>1415815.84</v>
      </c>
      <c r="D51" s="29">
        <v>1482559.3</v>
      </c>
      <c r="E51" s="29">
        <f t="shared" si="0"/>
        <v>104.71413429023369</v>
      </c>
    </row>
    <row r="52" spans="1:5" ht="150" customHeight="1">
      <c r="A52" s="24" t="s">
        <v>84</v>
      </c>
      <c r="B52" s="17" t="s">
        <v>125</v>
      </c>
      <c r="C52" s="4">
        <f>C53</f>
        <v>225271.31</v>
      </c>
      <c r="D52" s="4">
        <f>D53</f>
        <v>225271.31</v>
      </c>
      <c r="E52" s="29">
        <f t="shared" si="0"/>
        <v>100</v>
      </c>
    </row>
    <row r="53" spans="1:5" ht="150" customHeight="1">
      <c r="A53" s="16" t="s">
        <v>69</v>
      </c>
      <c r="B53" s="22" t="s">
        <v>126</v>
      </c>
      <c r="C53" s="4">
        <f>C54</f>
        <v>225271.31</v>
      </c>
      <c r="D53" s="4">
        <f>D54</f>
        <v>225271.31</v>
      </c>
      <c r="E53" s="29">
        <f t="shared" si="0"/>
        <v>100</v>
      </c>
    </row>
    <row r="54" spans="1:5" ht="151.5" customHeight="1">
      <c r="A54" s="16" t="s">
        <v>70</v>
      </c>
      <c r="B54" s="22" t="s">
        <v>127</v>
      </c>
      <c r="C54" s="4">
        <v>225271.31</v>
      </c>
      <c r="D54" s="29">
        <v>225271.31</v>
      </c>
      <c r="E54" s="29">
        <f t="shared" si="0"/>
        <v>100</v>
      </c>
    </row>
    <row r="55" spans="1:5" ht="168.75" customHeight="1">
      <c r="A55" s="16" t="s">
        <v>15</v>
      </c>
      <c r="B55" s="23" t="s">
        <v>128</v>
      </c>
      <c r="C55" s="4">
        <f>C56</f>
        <v>1279012.85</v>
      </c>
      <c r="D55" s="4">
        <f>D56</f>
        <v>1229550.45</v>
      </c>
      <c r="E55" s="29">
        <f t="shared" si="0"/>
        <v>96.13276754803518</v>
      </c>
    </row>
    <row r="56" spans="1:5" ht="133.5" customHeight="1">
      <c r="A56" s="16" t="s">
        <v>82</v>
      </c>
      <c r="B56" s="17" t="s">
        <v>129</v>
      </c>
      <c r="C56" s="4">
        <f>C57</f>
        <v>1279012.85</v>
      </c>
      <c r="D56" s="4">
        <f>D57</f>
        <v>1229550.45</v>
      </c>
      <c r="E56" s="29">
        <f t="shared" si="0"/>
        <v>96.13276754803518</v>
      </c>
    </row>
    <row r="57" spans="1:5" ht="132" customHeight="1">
      <c r="A57" s="16" t="s">
        <v>71</v>
      </c>
      <c r="B57" s="17" t="s">
        <v>130</v>
      </c>
      <c r="C57" s="4">
        <v>1279012.85</v>
      </c>
      <c r="D57" s="29">
        <v>1229550.45</v>
      </c>
      <c r="E57" s="29">
        <f t="shared" si="0"/>
        <v>96.13276754803518</v>
      </c>
    </row>
    <row r="58" spans="1:5" s="20" customFormat="1" ht="55.5" customHeight="1">
      <c r="A58" s="13" t="s">
        <v>100</v>
      </c>
      <c r="B58" s="15" t="s">
        <v>131</v>
      </c>
      <c r="C58" s="19">
        <f aca="true" t="shared" si="2" ref="C58:D61">C59</f>
        <v>18000</v>
      </c>
      <c r="D58" s="19">
        <f t="shared" si="2"/>
        <v>18000</v>
      </c>
      <c r="E58" s="28">
        <f t="shared" si="0"/>
        <v>100</v>
      </c>
    </row>
    <row r="59" spans="1:5" ht="36" customHeight="1">
      <c r="A59" s="16" t="s">
        <v>101</v>
      </c>
      <c r="B59" s="17" t="s">
        <v>132</v>
      </c>
      <c r="C59" s="4">
        <f t="shared" si="2"/>
        <v>18000</v>
      </c>
      <c r="D59" s="4">
        <f t="shared" si="2"/>
        <v>18000</v>
      </c>
      <c r="E59" s="29">
        <f t="shared" si="0"/>
        <v>100</v>
      </c>
    </row>
    <row r="60" spans="1:5" ht="42.75" customHeight="1">
      <c r="A60" s="16" t="s">
        <v>103</v>
      </c>
      <c r="B60" s="17" t="s">
        <v>133</v>
      </c>
      <c r="C60" s="4">
        <f t="shared" si="2"/>
        <v>18000</v>
      </c>
      <c r="D60" s="4">
        <f t="shared" si="2"/>
        <v>18000</v>
      </c>
      <c r="E60" s="29">
        <f t="shared" si="0"/>
        <v>100</v>
      </c>
    </row>
    <row r="61" spans="1:5" ht="37.5" customHeight="1">
      <c r="A61" s="16" t="s">
        <v>102</v>
      </c>
      <c r="B61" s="17" t="s">
        <v>134</v>
      </c>
      <c r="C61" s="4">
        <f t="shared" si="2"/>
        <v>18000</v>
      </c>
      <c r="D61" s="4">
        <f t="shared" si="2"/>
        <v>18000</v>
      </c>
      <c r="E61" s="29">
        <f t="shared" si="0"/>
        <v>100</v>
      </c>
    </row>
    <row r="62" spans="1:5" ht="37.5" customHeight="1">
      <c r="A62" s="16" t="s">
        <v>104</v>
      </c>
      <c r="B62" s="17" t="s">
        <v>135</v>
      </c>
      <c r="C62" s="4">
        <v>18000</v>
      </c>
      <c r="D62" s="29">
        <v>18000</v>
      </c>
      <c r="E62" s="29">
        <f t="shared" si="0"/>
        <v>100</v>
      </c>
    </row>
    <row r="63" spans="1:5" s="20" customFormat="1" ht="55.5" customHeight="1">
      <c r="A63" s="13" t="s">
        <v>95</v>
      </c>
      <c r="B63" s="14" t="s">
        <v>136</v>
      </c>
      <c r="C63" s="19">
        <f aca="true" t="shared" si="3" ref="C63:D66">C64</f>
        <v>400000</v>
      </c>
      <c r="D63" s="19">
        <f t="shared" si="3"/>
        <v>312289.5</v>
      </c>
      <c r="E63" s="28">
        <f t="shared" si="0"/>
        <v>78.07237500000001</v>
      </c>
    </row>
    <row r="64" spans="1:5" ht="57" customHeight="1">
      <c r="A64" s="16" t="s">
        <v>96</v>
      </c>
      <c r="B64" s="17" t="s">
        <v>137</v>
      </c>
      <c r="C64" s="4">
        <f t="shared" si="3"/>
        <v>400000</v>
      </c>
      <c r="D64" s="4">
        <f t="shared" si="3"/>
        <v>312289.5</v>
      </c>
      <c r="E64" s="29">
        <f t="shared" si="0"/>
        <v>78.07237500000001</v>
      </c>
    </row>
    <row r="65" spans="1:5" ht="57" customHeight="1">
      <c r="A65" s="16" t="s">
        <v>97</v>
      </c>
      <c r="B65" s="25" t="s">
        <v>138</v>
      </c>
      <c r="C65" s="4">
        <f t="shared" si="3"/>
        <v>400000</v>
      </c>
      <c r="D65" s="4">
        <f t="shared" si="3"/>
        <v>312289.5</v>
      </c>
      <c r="E65" s="29">
        <f t="shared" si="0"/>
        <v>78.07237500000001</v>
      </c>
    </row>
    <row r="66" spans="1:5" ht="94.5" customHeight="1">
      <c r="A66" s="16" t="s">
        <v>98</v>
      </c>
      <c r="B66" s="17" t="s">
        <v>139</v>
      </c>
      <c r="C66" s="4">
        <f t="shared" si="3"/>
        <v>400000</v>
      </c>
      <c r="D66" s="4">
        <f t="shared" si="3"/>
        <v>312289.5</v>
      </c>
      <c r="E66" s="29">
        <f t="shared" si="0"/>
        <v>78.07237500000001</v>
      </c>
    </row>
    <row r="67" spans="1:5" ht="93" customHeight="1">
      <c r="A67" s="16" t="s">
        <v>99</v>
      </c>
      <c r="B67" s="26" t="s">
        <v>140</v>
      </c>
      <c r="C67" s="4">
        <f>400000</f>
        <v>400000</v>
      </c>
      <c r="D67" s="29">
        <v>312289.5</v>
      </c>
      <c r="E67" s="29">
        <f t="shared" si="0"/>
        <v>78.07237500000001</v>
      </c>
    </row>
    <row r="68" spans="1:5" s="20" customFormat="1" ht="19.5" customHeight="1">
      <c r="A68" s="13" t="s">
        <v>13</v>
      </c>
      <c r="B68" s="27" t="s">
        <v>141</v>
      </c>
      <c r="C68" s="19">
        <f>C69</f>
        <v>25701174.72</v>
      </c>
      <c r="D68" s="19">
        <f>D69</f>
        <v>25649597.72</v>
      </c>
      <c r="E68" s="28">
        <f t="shared" si="0"/>
        <v>99.79932045689777</v>
      </c>
    </row>
    <row r="69" spans="1:5" s="20" customFormat="1" ht="76.5" customHeight="1">
      <c r="A69" s="13" t="s">
        <v>17</v>
      </c>
      <c r="B69" s="15" t="s">
        <v>142</v>
      </c>
      <c r="C69" s="28">
        <f>C70+C77+C84+C91</f>
        <v>25701174.72</v>
      </c>
      <c r="D69" s="28">
        <f>D70+D77+D84+D91</f>
        <v>25649597.72</v>
      </c>
      <c r="E69" s="28">
        <f t="shared" si="0"/>
        <v>99.79932045689777</v>
      </c>
    </row>
    <row r="70" spans="1:5" ht="39" customHeight="1">
      <c r="A70" s="16" t="s">
        <v>18</v>
      </c>
      <c r="B70" s="17" t="s">
        <v>143</v>
      </c>
      <c r="C70" s="29">
        <f>C71+C74</f>
        <v>21674226</v>
      </c>
      <c r="D70" s="29">
        <f>D71+D74</f>
        <v>21674226</v>
      </c>
      <c r="E70" s="29">
        <f t="shared" si="0"/>
        <v>100</v>
      </c>
    </row>
    <row r="71" spans="1:5" ht="39" customHeight="1">
      <c r="A71" s="16" t="s">
        <v>30</v>
      </c>
      <c r="B71" s="17" t="s">
        <v>50</v>
      </c>
      <c r="C71" s="29">
        <f>C72</f>
        <v>21505200</v>
      </c>
      <c r="D71" s="29">
        <f>D72</f>
        <v>21505200</v>
      </c>
      <c r="E71" s="29">
        <f t="shared" si="0"/>
        <v>100</v>
      </c>
    </row>
    <row r="72" spans="1:5" ht="56.25" customHeight="1">
      <c r="A72" s="16" t="s">
        <v>72</v>
      </c>
      <c r="B72" s="17" t="s">
        <v>51</v>
      </c>
      <c r="C72" s="3">
        <f>C73</f>
        <v>21505200</v>
      </c>
      <c r="D72" s="3">
        <f>D73</f>
        <v>21505200</v>
      </c>
      <c r="E72" s="29">
        <f t="shared" si="0"/>
        <v>100</v>
      </c>
    </row>
    <row r="73" spans="1:5" ht="56.25">
      <c r="A73" s="16" t="s">
        <v>73</v>
      </c>
      <c r="B73" s="17" t="s">
        <v>51</v>
      </c>
      <c r="C73" s="3">
        <f>21505200</f>
        <v>21505200</v>
      </c>
      <c r="D73" s="29">
        <v>21505200</v>
      </c>
      <c r="E73" s="29">
        <f t="shared" si="0"/>
        <v>100</v>
      </c>
    </row>
    <row r="74" spans="1:5" ht="56.25">
      <c r="A74" s="16" t="s">
        <v>109</v>
      </c>
      <c r="B74" s="30" t="s">
        <v>144</v>
      </c>
      <c r="C74" s="3">
        <f>C75</f>
        <v>169026</v>
      </c>
      <c r="D74" s="3">
        <f>D75</f>
        <v>169026</v>
      </c>
      <c r="E74" s="29">
        <f t="shared" si="0"/>
        <v>100</v>
      </c>
    </row>
    <row r="75" spans="1:5" ht="56.25" customHeight="1">
      <c r="A75" s="16" t="s">
        <v>110</v>
      </c>
      <c r="B75" s="22" t="s">
        <v>145</v>
      </c>
      <c r="C75" s="3">
        <f>C76</f>
        <v>169026</v>
      </c>
      <c r="D75" s="3">
        <f>D76</f>
        <v>169026</v>
      </c>
      <c r="E75" s="29">
        <f t="shared" si="0"/>
        <v>100</v>
      </c>
    </row>
    <row r="76" spans="1:5" ht="54.75" customHeight="1">
      <c r="A76" s="16" t="s">
        <v>111</v>
      </c>
      <c r="B76" s="23" t="s">
        <v>145</v>
      </c>
      <c r="C76" s="3">
        <f>169026</f>
        <v>169026</v>
      </c>
      <c r="D76" s="29">
        <v>169026</v>
      </c>
      <c r="E76" s="29">
        <f t="shared" si="0"/>
        <v>100</v>
      </c>
    </row>
    <row r="77" spans="1:5" ht="56.25">
      <c r="A77" s="16" t="s">
        <v>22</v>
      </c>
      <c r="B77" s="17" t="s">
        <v>32</v>
      </c>
      <c r="C77" s="3">
        <f>C81+C78</f>
        <v>1791216.58</v>
      </c>
      <c r="D77" s="3">
        <f>D81+D78</f>
        <v>1791216.58</v>
      </c>
      <c r="E77" s="29">
        <f t="shared" si="0"/>
        <v>100</v>
      </c>
    </row>
    <row r="78" spans="1:5" ht="75.75" customHeight="1">
      <c r="A78" s="16" t="s">
        <v>85</v>
      </c>
      <c r="B78" s="17" t="s">
        <v>146</v>
      </c>
      <c r="C78" s="3">
        <f>C79</f>
        <v>834318.58</v>
      </c>
      <c r="D78" s="3">
        <f>D79</f>
        <v>834318.58</v>
      </c>
      <c r="E78" s="29">
        <f aca="true" t="shared" si="4" ref="E78:E95">D78/C78*100</f>
        <v>100</v>
      </c>
    </row>
    <row r="79" spans="1:5" ht="76.5" customHeight="1">
      <c r="A79" s="16" t="s">
        <v>86</v>
      </c>
      <c r="B79" s="17" t="s">
        <v>147</v>
      </c>
      <c r="C79" s="3">
        <f>C80</f>
        <v>834318.58</v>
      </c>
      <c r="D79" s="3">
        <f>D80</f>
        <v>834318.58</v>
      </c>
      <c r="E79" s="29">
        <f t="shared" si="4"/>
        <v>100</v>
      </c>
    </row>
    <row r="80" spans="1:5" ht="74.25" customHeight="1">
      <c r="A80" s="16" t="s">
        <v>87</v>
      </c>
      <c r="B80" s="26" t="s">
        <v>147</v>
      </c>
      <c r="C80" s="3">
        <f>834318.58</f>
        <v>834318.58</v>
      </c>
      <c r="D80" s="29">
        <v>834318.58</v>
      </c>
      <c r="E80" s="29">
        <f t="shared" si="4"/>
        <v>100</v>
      </c>
    </row>
    <row r="81" spans="1:5" ht="18.75">
      <c r="A81" s="16" t="s">
        <v>23</v>
      </c>
      <c r="B81" s="17" t="s">
        <v>52</v>
      </c>
      <c r="C81" s="5">
        <f>C82</f>
        <v>956898</v>
      </c>
      <c r="D81" s="5">
        <f>D82</f>
        <v>956898</v>
      </c>
      <c r="E81" s="29">
        <f t="shared" si="4"/>
        <v>100</v>
      </c>
    </row>
    <row r="82" spans="1:5" ht="37.5">
      <c r="A82" s="16" t="s">
        <v>74</v>
      </c>
      <c r="B82" s="17" t="s">
        <v>53</v>
      </c>
      <c r="C82" s="5">
        <f>C83</f>
        <v>956898</v>
      </c>
      <c r="D82" s="5">
        <f>D83</f>
        <v>956898</v>
      </c>
      <c r="E82" s="29">
        <f t="shared" si="4"/>
        <v>100</v>
      </c>
    </row>
    <row r="83" spans="1:5" ht="37.5">
      <c r="A83" s="16" t="s">
        <v>75</v>
      </c>
      <c r="B83" s="17" t="s">
        <v>53</v>
      </c>
      <c r="C83" s="5">
        <f>956898</f>
        <v>956898</v>
      </c>
      <c r="D83" s="29">
        <v>956898</v>
      </c>
      <c r="E83" s="29">
        <f t="shared" si="4"/>
        <v>100</v>
      </c>
    </row>
    <row r="84" spans="1:5" ht="37.5">
      <c r="A84" s="16" t="s">
        <v>19</v>
      </c>
      <c r="B84" s="17" t="s">
        <v>148</v>
      </c>
      <c r="C84" s="5">
        <f>C88+C85</f>
        <v>2228132.14</v>
      </c>
      <c r="D84" s="5">
        <f>D88+D85</f>
        <v>2176555.14</v>
      </c>
      <c r="E84" s="29">
        <f t="shared" si="4"/>
        <v>97.68519114849266</v>
      </c>
    </row>
    <row r="85" spans="1:5" ht="93.75">
      <c r="A85" s="16" t="s">
        <v>88</v>
      </c>
      <c r="B85" s="31" t="s">
        <v>149</v>
      </c>
      <c r="C85" s="5">
        <f>C86</f>
        <v>6057.14</v>
      </c>
      <c r="D85" s="5">
        <f>D86</f>
        <v>6057.14</v>
      </c>
      <c r="E85" s="29">
        <f t="shared" si="4"/>
        <v>100</v>
      </c>
    </row>
    <row r="86" spans="1:5" ht="93.75">
      <c r="A86" s="16" t="s">
        <v>89</v>
      </c>
      <c r="B86" s="31" t="s">
        <v>150</v>
      </c>
      <c r="C86" s="5">
        <f>C87</f>
        <v>6057.14</v>
      </c>
      <c r="D86" s="5">
        <f>D87</f>
        <v>6057.14</v>
      </c>
      <c r="E86" s="29">
        <f t="shared" si="4"/>
        <v>100</v>
      </c>
    </row>
    <row r="87" spans="1:5" ht="93.75">
      <c r="A87" s="16" t="s">
        <v>90</v>
      </c>
      <c r="B87" s="31" t="s">
        <v>150</v>
      </c>
      <c r="C87" s="5">
        <f>6057.14</f>
        <v>6057.14</v>
      </c>
      <c r="D87" s="29">
        <v>6057.14</v>
      </c>
      <c r="E87" s="29">
        <f t="shared" si="4"/>
        <v>100</v>
      </c>
    </row>
    <row r="88" spans="1:5" ht="56.25">
      <c r="A88" s="16" t="s">
        <v>20</v>
      </c>
      <c r="B88" s="17" t="s">
        <v>54</v>
      </c>
      <c r="C88" s="5">
        <f>C89</f>
        <v>2222075</v>
      </c>
      <c r="D88" s="5">
        <f>D89</f>
        <v>2170498</v>
      </c>
      <c r="E88" s="29">
        <f t="shared" si="4"/>
        <v>97.67888122588121</v>
      </c>
    </row>
    <row r="89" spans="1:5" ht="74.25" customHeight="1">
      <c r="A89" s="16" t="s">
        <v>76</v>
      </c>
      <c r="B89" s="17" t="s">
        <v>151</v>
      </c>
      <c r="C89" s="3">
        <f>C90</f>
        <v>2222075</v>
      </c>
      <c r="D89" s="3">
        <f>D90</f>
        <v>2170498</v>
      </c>
      <c r="E89" s="29">
        <f t="shared" si="4"/>
        <v>97.67888122588121</v>
      </c>
    </row>
    <row r="90" spans="1:5" ht="73.5" customHeight="1">
      <c r="A90" s="16" t="s">
        <v>80</v>
      </c>
      <c r="B90" s="17" t="s">
        <v>152</v>
      </c>
      <c r="C90" s="3">
        <f>2222075</f>
        <v>2222075</v>
      </c>
      <c r="D90" s="29">
        <v>2170498</v>
      </c>
      <c r="E90" s="29">
        <f t="shared" si="4"/>
        <v>97.67888122588121</v>
      </c>
    </row>
    <row r="91" spans="1:5" ht="18.75">
      <c r="A91" s="16" t="s">
        <v>21</v>
      </c>
      <c r="B91" s="17" t="s">
        <v>153</v>
      </c>
      <c r="C91" s="3">
        <f aca="true" t="shared" si="5" ref="C91:D93">C92</f>
        <v>7600</v>
      </c>
      <c r="D91" s="3">
        <f t="shared" si="5"/>
        <v>7600</v>
      </c>
      <c r="E91" s="29">
        <f t="shared" si="4"/>
        <v>100</v>
      </c>
    </row>
    <row r="92" spans="1:5" ht="114" customHeight="1">
      <c r="A92" s="16" t="s">
        <v>77</v>
      </c>
      <c r="B92" s="17" t="s">
        <v>154</v>
      </c>
      <c r="C92" s="3">
        <f t="shared" si="5"/>
        <v>7600</v>
      </c>
      <c r="D92" s="3">
        <f t="shared" si="5"/>
        <v>7600</v>
      </c>
      <c r="E92" s="29">
        <f t="shared" si="4"/>
        <v>100</v>
      </c>
    </row>
    <row r="93" spans="1:5" ht="93" customHeight="1">
      <c r="A93" s="16" t="s">
        <v>78</v>
      </c>
      <c r="B93" s="17" t="s">
        <v>155</v>
      </c>
      <c r="C93" s="4">
        <f t="shared" si="5"/>
        <v>7600</v>
      </c>
      <c r="D93" s="4">
        <f t="shared" si="5"/>
        <v>7600</v>
      </c>
      <c r="E93" s="29">
        <f t="shared" si="4"/>
        <v>100</v>
      </c>
    </row>
    <row r="94" spans="1:5" ht="92.25" customHeight="1">
      <c r="A94" s="16" t="s">
        <v>79</v>
      </c>
      <c r="B94" s="17" t="s">
        <v>156</v>
      </c>
      <c r="C94" s="4">
        <v>7600</v>
      </c>
      <c r="D94" s="29">
        <v>7600</v>
      </c>
      <c r="E94" s="29">
        <f t="shared" si="4"/>
        <v>100</v>
      </c>
    </row>
    <row r="95" spans="1:5" s="20" customFormat="1" ht="24.75" customHeight="1">
      <c r="A95" s="35" t="s">
        <v>157</v>
      </c>
      <c r="B95" s="35"/>
      <c r="C95" s="2">
        <f>C13+C68</f>
        <v>63887426.28999999</v>
      </c>
      <c r="D95" s="2">
        <f>D13+D68</f>
        <v>64719765.57</v>
      </c>
      <c r="E95" s="28">
        <f t="shared" si="4"/>
        <v>101.3028217418273</v>
      </c>
    </row>
    <row r="96" ht="18.75">
      <c r="C96" s="8"/>
    </row>
    <row r="97" ht="18.75">
      <c r="C97" s="32"/>
    </row>
    <row r="99" ht="18.75">
      <c r="C99" s="32"/>
    </row>
  </sheetData>
  <sheetProtection/>
  <mergeCells count="9">
    <mergeCell ref="A95:B95"/>
    <mergeCell ref="A8:E8"/>
    <mergeCell ref="A9:E9"/>
    <mergeCell ref="A1:E1"/>
    <mergeCell ref="A2:E2"/>
    <mergeCell ref="A3:E3"/>
    <mergeCell ref="A4:E4"/>
    <mergeCell ref="A5:E5"/>
    <mergeCell ref="A6:E6"/>
  </mergeCells>
  <printOptions/>
  <pageMargins left="1.062992125984252" right="0.6299212598425197" top="0.7874015748031497" bottom="0.7874015748031497" header="0.31496062992125984" footer="0.3149606299212598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Наталья Шутова</cp:lastModifiedBy>
  <cp:lastPrinted>2017-03-14T11:40:20Z</cp:lastPrinted>
  <dcterms:created xsi:type="dcterms:W3CDTF">2009-08-21T08:27:43Z</dcterms:created>
  <dcterms:modified xsi:type="dcterms:W3CDTF">2017-05-23T11:06:19Z</dcterms:modified>
  <cp:category/>
  <cp:version/>
  <cp:contentType/>
  <cp:contentStatus/>
</cp:coreProperties>
</file>