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 №10 Распр.по разд" sheetId="1" r:id="rId1"/>
  </sheets>
  <definedNames>
    <definedName name="_GoBack" localSheetId="0">'Прил №10 Распр.по разд'!$A$12</definedName>
  </definedNames>
  <calcPr fullCalcOnLoad="1"/>
</workbook>
</file>

<file path=xl/sharedStrings.xml><?xml version="1.0" encoding="utf-8"?>
<sst xmlns="http://schemas.openxmlformats.org/spreadsheetml/2006/main" count="73" uniqueCount="73">
  <si>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</si>
  <si>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</si>
  <si>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</si>
  <si>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</si>
  <si>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</si>
  <si>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</si>
  <si>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</si>
  <si>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</si>
  <si>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</si>
  <si>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</si>
  <si>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</si>
  <si>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</si>
  <si>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</si>
  <si>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</si>
  <si>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</si>
  <si>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</si>
  <si>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</si>
  <si>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</si>
  <si>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</si>
  <si>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</si>
  <si>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</si>
  <si>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</si>
  <si>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</si>
  <si>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</si>
  <si>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</si>
  <si>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</si>
  <si>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</si>
  <si>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</si>
  <si>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</si>
  <si>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</si>
  <si>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</si>
  <si>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</si>
  <si>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</si>
  <si>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</si>
  <si>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</si>
  <si>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</si>
  <si>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</si>
  <si>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</si>
  <si>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</si>
  <si>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</si>
  <si>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</si>
  <si>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</si>
  <si>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</si>
  <si>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</si>
  <si>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</si>
  <si>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</si>
  <si>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</si>
  <si>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</si>
  <si>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</si>
  <si>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</si>
  <si>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</si>
  <si>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</si>
  <si>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</si>
  <si>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</si>
  <si>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</si>
  <si>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</si>
  <si>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</si>
  <si>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</si>
  <si>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</si>
  <si>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</si>
  <si>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</si>
  <si>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</si>
  <si>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</si>
  <si>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</si>
  <si>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</si>
  <si>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</si>
  <si>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</si>
  <si>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</si>
  <si>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</si>
  <si>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</si>
  <si>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</si>
  <si>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10</t>
  </si>
  <si>
    <t>(приложение изложено в новой редакции в соответствии с решением Совета  Южского городского поселения от 23.12.2021 № 89)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</si>
</sst>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9" fontId="4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25" t="s">
        <v>71</v>
      </c>
      <c r="B1" s="25"/>
      <c r="C1" s="25"/>
      <c r="D1" s="25"/>
      <c r="E1" s="25"/>
    </row>
    <row r="2" spans="1:5" ht="18.75">
      <c r="A2" s="25" t="s">
        <v>52</v>
      </c>
      <c r="B2" s="25"/>
      <c r="C2" s="25"/>
      <c r="D2" s="25"/>
      <c r="E2" s="25"/>
    </row>
    <row r="3" spans="1:5" ht="18.75">
      <c r="A3" s="25" t="s">
        <v>17</v>
      </c>
      <c r="B3" s="25"/>
      <c r="C3" s="25"/>
      <c r="D3" s="25"/>
      <c r="E3" s="25"/>
    </row>
    <row r="4" spans="1:5" ht="18.75">
      <c r="A4" s="25" t="s">
        <v>18</v>
      </c>
      <c r="B4" s="25"/>
      <c r="C4" s="25"/>
      <c r="D4" s="25"/>
      <c r="E4" s="25"/>
    </row>
    <row r="5" spans="1:5" ht="18.75">
      <c r="A5" s="25" t="s">
        <v>19</v>
      </c>
      <c r="B5" s="25"/>
      <c r="C5" s="25"/>
      <c r="D5" s="25"/>
      <c r="E5" s="25"/>
    </row>
    <row r="6" spans="1:5" ht="75" customHeight="1">
      <c r="A6" s="32" t="s">
        <v>65</v>
      </c>
      <c r="B6" s="32"/>
      <c r="C6" s="32"/>
      <c r="D6" s="32"/>
      <c r="E6" s="32"/>
    </row>
    <row r="7" spans="1:5" ht="20.25" customHeight="1">
      <c r="A7" s="25" t="s">
        <v>70</v>
      </c>
      <c r="B7" s="25"/>
      <c r="C7" s="25"/>
      <c r="D7" s="25"/>
      <c r="E7" s="25"/>
    </row>
    <row r="8" ht="18.75">
      <c r="A8" s="1"/>
    </row>
    <row r="9" spans="1:5" ht="57.75" customHeight="1">
      <c r="A9" s="31" t="s">
        <v>63</v>
      </c>
      <c r="B9" s="31"/>
      <c r="C9" s="31"/>
      <c r="D9" s="31"/>
      <c r="E9" s="31"/>
    </row>
    <row r="10" spans="1:5" ht="42.75" customHeight="1">
      <c r="A10" s="33" t="s">
        <v>72</v>
      </c>
      <c r="B10" s="33"/>
      <c r="C10" s="33"/>
      <c r="D10" s="33"/>
      <c r="E10" s="33"/>
    </row>
    <row r="11" spans="1:5" s="6" customFormat="1" ht="24" customHeight="1">
      <c r="A11" s="3"/>
      <c r="B11" s="4"/>
      <c r="C11" s="5"/>
      <c r="D11" s="5"/>
      <c r="E11" s="5"/>
    </row>
    <row r="12" spans="1:5" ht="19.5" customHeight="1">
      <c r="A12" s="28" t="s">
        <v>0</v>
      </c>
      <c r="B12" s="26" t="s">
        <v>1</v>
      </c>
      <c r="C12" s="28" t="s">
        <v>2</v>
      </c>
      <c r="D12" s="28"/>
      <c r="E12" s="28"/>
    </row>
    <row r="13" spans="1:5" ht="18.75" customHeight="1">
      <c r="A13" s="28"/>
      <c r="B13" s="27"/>
      <c r="C13" s="9" t="s">
        <v>53</v>
      </c>
      <c r="D13" s="9" t="s">
        <v>54</v>
      </c>
      <c r="E13" s="9" t="s">
        <v>64</v>
      </c>
    </row>
    <row r="14" spans="1:5" ht="18.75">
      <c r="A14" s="7">
        <v>1</v>
      </c>
      <c r="B14" s="8">
        <v>2</v>
      </c>
      <c r="C14" s="9">
        <v>3</v>
      </c>
      <c r="D14" s="9">
        <v>4</v>
      </c>
      <c r="E14" s="9">
        <v>5</v>
      </c>
    </row>
    <row r="15" spans="1:5" s="13" customFormat="1" ht="20.25" customHeight="1">
      <c r="A15" s="10" t="s">
        <v>12</v>
      </c>
      <c r="B15" s="11" t="s">
        <v>40</v>
      </c>
      <c r="C15" s="12">
        <f>SUM(C16:C20)</f>
        <v>7234513.1899999995</v>
      </c>
      <c r="D15" s="12">
        <f>SUM(D16:D20)</f>
        <v>7971659.05</v>
      </c>
      <c r="E15" s="12">
        <f>SUM(E16:E20)</f>
        <v>7971659.05</v>
      </c>
    </row>
    <row r="16" spans="1:5" s="18" customFormat="1" ht="57.75" customHeight="1">
      <c r="A16" s="14" t="s">
        <v>13</v>
      </c>
      <c r="B16" s="15" t="s">
        <v>3</v>
      </c>
      <c r="C16" s="16">
        <f>762667.02+7626.67+14322</f>
        <v>784615.6900000001</v>
      </c>
      <c r="D16" s="16">
        <f>731884.6</f>
        <v>731884.6</v>
      </c>
      <c r="E16" s="17">
        <f>731884.6</f>
        <v>731884.6</v>
      </c>
    </row>
    <row r="17" spans="1:5" ht="75">
      <c r="A17" s="14" t="s">
        <v>14</v>
      </c>
      <c r="B17" s="15" t="s">
        <v>39</v>
      </c>
      <c r="C17" s="16">
        <f>1218333.24+484466+5173.08+11235.75</f>
        <v>1719208.07</v>
      </c>
      <c r="D17" s="16">
        <f>1172083.85+484466</f>
        <v>1656549.85</v>
      </c>
      <c r="E17" s="17">
        <f>1172083.85+484466</f>
        <v>1656549.85</v>
      </c>
    </row>
    <row r="18" spans="1:5" ht="75">
      <c r="A18" s="14" t="s">
        <v>68</v>
      </c>
      <c r="B18" s="15" t="s">
        <v>69</v>
      </c>
      <c r="C18" s="16">
        <v>3600</v>
      </c>
      <c r="D18" s="16">
        <v>0</v>
      </c>
      <c r="E18" s="17">
        <v>0</v>
      </c>
    </row>
    <row r="19" spans="1:5" ht="18.75">
      <c r="A19" s="14" t="s">
        <v>15</v>
      </c>
      <c r="B19" s="15" t="s">
        <v>4</v>
      </c>
      <c r="C19" s="16">
        <f>300000-35000-35713.32-30000-27674.47-58212.92-23071.58-20000</f>
        <v>70327.70999999999</v>
      </c>
      <c r="D19" s="16">
        <f>300000</f>
        <v>300000</v>
      </c>
      <c r="E19" s="17">
        <f>300000</f>
        <v>300000</v>
      </c>
    </row>
    <row r="20" spans="1:5" ht="18.75">
      <c r="A20" s="14" t="s">
        <v>16</v>
      </c>
      <c r="B20" s="15" t="s">
        <v>41</v>
      </c>
      <c r="C20" s="16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+30000+30000-50000-6000-229000-1500-55200</f>
        <v>4656761.719999999</v>
      </c>
      <c r="D20" s="16">
        <f>100000+3315406.3+135278+1500+100000+25000+90000+9000+300000+70000+29708.3+30000+1077332</f>
        <v>5283224.6</v>
      </c>
      <c r="E20" s="17">
        <f>100000+3315406.3+135278+1500+100000+25000+90000+9000+300000+70000+29708.3+30000+1077332</f>
        <v>5283224.6</v>
      </c>
    </row>
    <row r="21" spans="1:5" ht="56.25">
      <c r="A21" s="10" t="s">
        <v>20</v>
      </c>
      <c r="B21" s="11" t="s">
        <v>42</v>
      </c>
      <c r="C21" s="12">
        <f>SUM(C22:C24)</f>
        <v>321333.95</v>
      </c>
      <c r="D21" s="12">
        <f>SUM(D22:D24)</f>
        <v>373500</v>
      </c>
      <c r="E21" s="12">
        <f>SUM(E22:E24)</f>
        <v>373500</v>
      </c>
    </row>
    <row r="22" spans="1:5" s="18" customFormat="1" ht="23.25" customHeight="1">
      <c r="A22" s="14" t="s">
        <v>21</v>
      </c>
      <c r="B22" s="15" t="s">
        <v>61</v>
      </c>
      <c r="C22" s="16">
        <f>12000+16633</f>
        <v>28633</v>
      </c>
      <c r="D22" s="16">
        <f>12000</f>
        <v>12000</v>
      </c>
      <c r="E22" s="17">
        <f>12000</f>
        <v>12000</v>
      </c>
    </row>
    <row r="23" spans="1:5" ht="76.5" customHeight="1">
      <c r="A23" s="14" t="s">
        <v>22</v>
      </c>
      <c r="B23" s="15" t="s">
        <v>62</v>
      </c>
      <c r="C23" s="16">
        <f>261500-13675-52620</f>
        <v>195205</v>
      </c>
      <c r="D23" s="16">
        <f>211500</f>
        <v>211500</v>
      </c>
      <c r="E23" s="17">
        <f>211500</f>
        <v>211500</v>
      </c>
    </row>
    <row r="24" spans="1:5" ht="56.25">
      <c r="A24" s="14" t="s">
        <v>36</v>
      </c>
      <c r="B24" s="15" t="s">
        <v>37</v>
      </c>
      <c r="C24" s="16">
        <f>100000+180000-15133-2504.05-164867</f>
        <v>97495.95000000001</v>
      </c>
      <c r="D24" s="16">
        <f>150000</f>
        <v>150000</v>
      </c>
      <c r="E24" s="17">
        <f>150000</f>
        <v>150000</v>
      </c>
    </row>
    <row r="25" spans="1:5" ht="23.25" customHeight="1">
      <c r="A25" s="10" t="s">
        <v>23</v>
      </c>
      <c r="B25" s="11" t="s">
        <v>43</v>
      </c>
      <c r="C25" s="12">
        <f>SUM(C26:C29)</f>
        <v>48692300.39</v>
      </c>
      <c r="D25" s="12">
        <f>SUM(D26:D29)</f>
        <v>19257110.32</v>
      </c>
      <c r="E25" s="12">
        <f>SUM(E26:E29)</f>
        <v>17832091.63</v>
      </c>
    </row>
    <row r="26" spans="1:5" ht="23.25" customHeight="1">
      <c r="A26" s="14" t="s">
        <v>59</v>
      </c>
      <c r="B26" s="15" t="s">
        <v>60</v>
      </c>
      <c r="C26" s="16">
        <f>340000+2000</f>
        <v>342000</v>
      </c>
      <c r="D26" s="16">
        <f>0</f>
        <v>0</v>
      </c>
      <c r="E26" s="16">
        <f>0</f>
        <v>0</v>
      </c>
    </row>
    <row r="27" spans="1:5" ht="18.75">
      <c r="A27" s="14" t="s">
        <v>24</v>
      </c>
      <c r="B27" s="15" t="s">
        <v>5</v>
      </c>
      <c r="C27" s="16">
        <f>2823999.33+315822.23+71161.64-109.26</f>
        <v>3210873.9400000004</v>
      </c>
      <c r="D27" s="16">
        <f>2000000+962549+6205.13-24063.19+182604.16</f>
        <v>3127295.1</v>
      </c>
      <c r="E27" s="17">
        <f>2000000+1127295.1</f>
        <v>3127295.1</v>
      </c>
    </row>
    <row r="28" spans="1:5" ht="18.75">
      <c r="A28" s="14" t="s">
        <v>25</v>
      </c>
      <c r="B28" s="15" t="s">
        <v>44</v>
      </c>
      <c r="C28" s="16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+11800+255879+58840+12320+496909.68+5000</f>
        <v>45079426.45</v>
      </c>
      <c r="D28" s="16">
        <f>9076633.09+2936519.44+342600+1900000+3668511.18+389044-1777965.33+1777965.33-1158554.11+630766.91+1169822.9-386268.79-2806302.4+307043</f>
        <v>16069815.22</v>
      </c>
      <c r="E28" s="17">
        <f>9076633.09+2936519.44+342600+1900000+389044</f>
        <v>14644796.53</v>
      </c>
    </row>
    <row r="29" spans="1:5" ht="37.5">
      <c r="A29" s="14" t="s">
        <v>26</v>
      </c>
      <c r="B29" s="15" t="s">
        <v>38</v>
      </c>
      <c r="C29" s="16">
        <f>60000</f>
        <v>60000</v>
      </c>
      <c r="D29" s="16">
        <f>60000</f>
        <v>60000</v>
      </c>
      <c r="E29" s="17">
        <f>60000</f>
        <v>60000</v>
      </c>
    </row>
    <row r="30" spans="1:5" ht="37.5">
      <c r="A30" s="10" t="s">
        <v>27</v>
      </c>
      <c r="B30" s="11" t="s">
        <v>45</v>
      </c>
      <c r="C30" s="12">
        <f>SUM(C31:C33)</f>
        <v>46404207.38000001</v>
      </c>
      <c r="D30" s="12">
        <f>SUM(D31:D33)</f>
        <v>20072322.85</v>
      </c>
      <c r="E30" s="12">
        <f>SUM(E31:E33)</f>
        <v>14890943.440000001</v>
      </c>
    </row>
    <row r="31" spans="1:5" ht="18.75">
      <c r="A31" s="14" t="s">
        <v>29</v>
      </c>
      <c r="B31" s="19" t="s">
        <v>31</v>
      </c>
      <c r="C31" s="16">
        <f>480000+1348056.37+100103+233625.22+60000-100000+45922.52+31718.76-60000-45138.34+0.01-4415+157774.12</f>
        <v>2247646.66</v>
      </c>
      <c r="D31" s="16">
        <f>230000+1348056.37+60000+100103+243032.65-182604.16</f>
        <v>1798587.86</v>
      </c>
      <c r="E31" s="17">
        <f>230000+1348056.37+60000+100103+243032.65-1127295.1</f>
        <v>853896.9199999999</v>
      </c>
    </row>
    <row r="32" spans="1:5" ht="18.75">
      <c r="A32" s="14" t="s">
        <v>28</v>
      </c>
      <c r="B32" s="15" t="s">
        <v>6</v>
      </c>
      <c r="C32" s="16">
        <f>353572+300000+1735402.64+2400000+36000+283766.39+179950+2046131.36+1112337.02+850000+9+232984+605754.71+408685.4+1255000+78008.12+405288.17+35713.32+105138.34-136580.69-173943.26-9085.42-14492.85-71185.95+8105763+30000-105138.34+46032.92-706735.19+706735.19-5532.64+5532.64+20000-20000-223856.99-282439.68+99097.64+1586.47-157774.12</f>
        <v>19531723.200000007</v>
      </c>
      <c r="D32" s="16">
        <f>353572+300000+2400000+36000</f>
        <v>3089572</v>
      </c>
      <c r="E32" s="17">
        <f>353572+300000+2400000+36000</f>
        <v>3089572</v>
      </c>
    </row>
    <row r="33" spans="1:5" ht="18.75">
      <c r="A33" s="14" t="s">
        <v>30</v>
      </c>
      <c r="B33" s="15" t="s">
        <v>46</v>
      </c>
      <c r="C33" s="16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+157500+43993.55+4524.26+218000-58840+520000+17210+13500+15000+67500</f>
        <v>24624837.52</v>
      </c>
      <c r="D33" s="16">
        <f>200000+3093417.79+1077332+6300000+142242.06+525000+239800+254873-1077332-255766.91+1500000+2806302.4-5850000+5850000-17457.33+125891.98+269860</f>
        <v>15184162.99</v>
      </c>
      <c r="E33" s="17">
        <f>200000+3265119.46+1077332+6300000+142242.06+525000+239800+254873-1077332+20440-5850000+5850000</f>
        <v>10947474.520000001</v>
      </c>
    </row>
    <row r="34" spans="1:5" ht="18.75">
      <c r="A34" s="10" t="s">
        <v>32</v>
      </c>
      <c r="B34" s="11" t="s">
        <v>7</v>
      </c>
      <c r="C34" s="12">
        <f>SUM(C36+C35)</f>
        <v>36230</v>
      </c>
      <c r="D34" s="12">
        <f>SUM(D36+D35)</f>
        <v>38720</v>
      </c>
      <c r="E34" s="12">
        <f>SUM(E36+E35)</f>
        <v>38720</v>
      </c>
    </row>
    <row r="35" spans="1:5" ht="42" customHeight="1">
      <c r="A35" s="14" t="s">
        <v>66</v>
      </c>
      <c r="B35" s="20" t="s">
        <v>67</v>
      </c>
      <c r="C35" s="16">
        <f>2000+2000+18000</f>
        <v>22000</v>
      </c>
      <c r="D35" s="16">
        <v>0</v>
      </c>
      <c r="E35" s="16">
        <v>0</v>
      </c>
    </row>
    <row r="36" spans="1:5" ht="18.75">
      <c r="A36" s="14" t="s">
        <v>33</v>
      </c>
      <c r="B36" s="15" t="s">
        <v>8</v>
      </c>
      <c r="C36" s="16">
        <f>33440+5280-24490</f>
        <v>14230</v>
      </c>
      <c r="D36" s="16">
        <f>33440+5280</f>
        <v>38720</v>
      </c>
      <c r="E36" s="17">
        <f>33440+5280</f>
        <v>38720</v>
      </c>
    </row>
    <row r="37" spans="1:5" ht="18.75">
      <c r="A37" s="10" t="s">
        <v>34</v>
      </c>
      <c r="B37" s="11" t="s">
        <v>47</v>
      </c>
      <c r="C37" s="12">
        <f>C38</f>
        <v>26086926.879999995</v>
      </c>
      <c r="D37" s="12">
        <f>D38</f>
        <v>19328174.51</v>
      </c>
      <c r="E37" s="12">
        <f>E38</f>
        <v>18919374.51</v>
      </c>
    </row>
    <row r="38" spans="1:5" ht="18.75">
      <c r="A38" s="14" t="s">
        <v>35</v>
      </c>
      <c r="B38" s="15" t="s">
        <v>48</v>
      </c>
      <c r="C38" s="16">
        <f>16560366.69+618928+150000+4637651+1121650.92+227549.52+813623+85053.38+180000-113.99+1613848.36+12180-188039.17+18349.29+15000+154689.88-29129+84329-108628.35-101010+203628.35+17000</f>
        <v>26086926.879999995</v>
      </c>
      <c r="D38" s="16">
        <f>17262402.51+318928+150000+1596844</f>
        <v>19328174.51</v>
      </c>
      <c r="E38" s="17">
        <f>17262402.51+318928+150000+1596844-408800</f>
        <v>18919374.51</v>
      </c>
    </row>
    <row r="39" spans="1:5" ht="18.75">
      <c r="A39" s="10">
        <v>1000</v>
      </c>
      <c r="B39" s="11" t="s">
        <v>49</v>
      </c>
      <c r="C39" s="12">
        <f>SUM(C40:C41)</f>
        <v>322919.62</v>
      </c>
      <c r="D39" s="12">
        <f>SUM(D40:D41)</f>
        <v>1736068.19</v>
      </c>
      <c r="E39" s="12">
        <f>SUM(E40:E41)</f>
        <v>1736068.19</v>
      </c>
    </row>
    <row r="40" spans="1:5" ht="18.75">
      <c r="A40" s="14">
        <v>1001</v>
      </c>
      <c r="B40" s="15" t="s">
        <v>9</v>
      </c>
      <c r="C40" s="16">
        <f>208000+40536.2-15000+2258.52</f>
        <v>235794.72</v>
      </c>
      <c r="D40" s="16">
        <f>208000</f>
        <v>208000</v>
      </c>
      <c r="E40" s="17">
        <f>208000</f>
        <v>208000</v>
      </c>
    </row>
    <row r="41" spans="1:5" ht="18.75">
      <c r="A41" s="14">
        <v>1003</v>
      </c>
      <c r="B41" s="15" t="s">
        <v>50</v>
      </c>
      <c r="C41" s="16">
        <f>1061628.19+401440+65000+59464.7-59464.7-9500-1061628.19-401440-23375.1+15000+20000+20000</f>
        <v>87124.9</v>
      </c>
      <c r="D41" s="16">
        <f>1061628.19+466440</f>
        <v>1528068.19</v>
      </c>
      <c r="E41" s="17">
        <f>1061628.19+466440</f>
        <v>1528068.19</v>
      </c>
    </row>
    <row r="42" spans="1:5" ht="18.75">
      <c r="A42" s="10">
        <v>1100</v>
      </c>
      <c r="B42" s="11" t="s">
        <v>10</v>
      </c>
      <c r="C42" s="12">
        <f>C43</f>
        <v>74684.55</v>
      </c>
      <c r="D42" s="12">
        <f>D43</f>
        <v>235840</v>
      </c>
      <c r="E42" s="12">
        <f>E43</f>
        <v>235840</v>
      </c>
    </row>
    <row r="43" spans="1:5" ht="18.75">
      <c r="A43" s="14">
        <v>1102</v>
      </c>
      <c r="B43" s="15" t="s">
        <v>11</v>
      </c>
      <c r="C43" s="16">
        <f>77000+158840+1052631.58-52631.58-158840-1000000-2315.45</f>
        <v>74684.55</v>
      </c>
      <c r="D43" s="16">
        <f>77000+158840</f>
        <v>235840</v>
      </c>
      <c r="E43" s="17">
        <f>77000+158840</f>
        <v>235840</v>
      </c>
    </row>
    <row r="44" spans="1:5" s="22" customFormat="1" ht="57" customHeight="1">
      <c r="A44" s="10" t="s">
        <v>55</v>
      </c>
      <c r="B44" s="21" t="s">
        <v>57</v>
      </c>
      <c r="C44" s="12">
        <f>C45</f>
        <v>24759.48</v>
      </c>
      <c r="D44" s="12">
        <f>D45</f>
        <v>0</v>
      </c>
      <c r="E44" s="12">
        <f>E45</f>
        <v>0</v>
      </c>
    </row>
    <row r="45" spans="1:5" ht="38.25" customHeight="1">
      <c r="A45" s="14" t="s">
        <v>56</v>
      </c>
      <c r="B45" s="23" t="s">
        <v>58</v>
      </c>
      <c r="C45" s="16">
        <f>30582.25-5822.77</f>
        <v>24759.48</v>
      </c>
      <c r="D45" s="16">
        <f>10706.75-6205.13-4501.62</f>
        <v>0</v>
      </c>
      <c r="E45" s="17">
        <f>0</f>
        <v>0</v>
      </c>
    </row>
    <row r="46" spans="1:5" ht="23.25" customHeight="1">
      <c r="A46" s="29" t="s">
        <v>51</v>
      </c>
      <c r="B46" s="30"/>
      <c r="C46" s="12">
        <f>C15+C21+C25+C30+C34+C37+C39+C42+C44</f>
        <v>129197875.44000001</v>
      </c>
      <c r="D46" s="12">
        <f>D15+D21+D25+D30+D34+D37+D39+D42+D44</f>
        <v>69013394.92</v>
      </c>
      <c r="E46" s="12">
        <f>E15+E21+E25+E30+E34+E37+E39+E42+E44</f>
        <v>61998196.82000001</v>
      </c>
    </row>
    <row r="47" spans="1:5" s="18" customFormat="1" ht="17.25" customHeight="1">
      <c r="A47" s="2"/>
      <c r="B47" s="2"/>
      <c r="C47" s="2"/>
      <c r="D47" s="2"/>
      <c r="E47" s="24"/>
    </row>
  </sheetData>
  <sheetProtection/>
  <mergeCells count="13">
    <mergeCell ref="A46:B46"/>
    <mergeCell ref="A9:E9"/>
    <mergeCell ref="A6:E6"/>
    <mergeCell ref="A7:E7"/>
    <mergeCell ref="A12:A13"/>
    <mergeCell ref="A5:E5"/>
    <mergeCell ref="B12:B13"/>
    <mergeCell ref="C12:E12"/>
    <mergeCell ref="A1:E1"/>
    <mergeCell ref="A2:E2"/>
    <mergeCell ref="A3:E3"/>
    <mergeCell ref="A4:E4"/>
    <mergeCell ref="A10:E1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2021-12-24T06:34:43Z</dcterms:modified>
  <cp:category/>
  <cp:version/>
  <cp:contentType/>
  <cp:contentStatus/>
</cp:coreProperties>
</file>