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<sst xmlns="http://schemas.openxmlformats.org/spreadsheetml/2006/main" count="93" uniqueCount="88">
  <si>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</si>
  <si>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</si>
  <si>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</si>
  <si>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</si>
  <si>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</si>
  <si>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</si>
  <si>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</si>
  <si>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</si>
  <si>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</si>
  <si>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</si>
  <si>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</si>
  <si>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</si>
  <si>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</si>
  <si>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</si>
  <si>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</si>
  <si>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</si>
  <si>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</si>
  <si>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</si>
  <si>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</si>
  <si>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</si>
  <si>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</si>
  <si>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</si>
  <si>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</si>
  <si>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</si>
  <si>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</si>
  <si>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</si>
  <si>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</si>
  <si>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</si>
  <si>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</si>
  <si>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</si>
  <si>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</si>
  <si>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</si>
  <si>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</si>
  <si>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</si>
  <si>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</si>
  <si>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</si>
  <si>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</si>
  <si>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</si>
  <si>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</si>
  <si>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</si>
  <si>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</si>
  <si>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</si>
  <si>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</si>
  <si>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</si>
  <si>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</si>
  <si>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</si>
  <si>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</si>
  <si>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</si>
  <si>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</si>
  <si>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</si>
  <si>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</si>
  <si>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</si>
  <si>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</si>
  <si>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</si>
  <si>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</si>
  <si>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</si>
  <si>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</si>
  <si>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</si>
  <si>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</si>
  <si>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</si>
  <si>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</si>
  <si>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</si>
  <si>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</si>
  <si>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</si>
  <si>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</si>
  <si>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</si>
  <si>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</si>
  <si>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</si>
  <si>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</si>
  <si>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</si>
  <si>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</si>
  <si>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на 2018 год и на плановый</t>
  </si>
  <si>
    <t>период 2019 и 2020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</si>
  <si>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2018 год
 и на плановый период 2019 и 2020 годов</t>
  </si>
  <si>
    <t>2020 год</t>
  </si>
  <si>
    <t>0105</t>
  </si>
  <si>
    <t>Судебная система</t>
  </si>
  <si>
    <t>1</t>
  </si>
  <si>
    <t>от 22.12.2017 № 131</t>
  </si>
  <si>
    <t>"О внесении изменений и дополнений</t>
  </si>
  <si>
    <t xml:space="preserve">в решение Совета Южского </t>
  </si>
  <si>
    <t>от 22.12.2017 № 131 "О бюджете</t>
  </si>
  <si>
    <t>Южского муниципального района</t>
  </si>
  <si>
    <t>период 2019 и 2020 годов""</t>
  </si>
  <si>
    <t>"Приложение № 10</t>
  </si>
  <si>
    <t>"</t>
  </si>
  <si>
    <t>Приложение № 7</t>
  </si>
  <si>
    <t>от 16.02.2018 № 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</si>
</sst>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/>
    </xf>
    <xf numFmtId="0" fontId="48" fillId="3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33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7" sqref="C7:E7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37</v>
      </c>
      <c r="D2" s="18"/>
      <c r="E2" s="18"/>
    </row>
    <row r="3" spans="3:5" ht="18.75">
      <c r="C3" s="18" t="s">
        <v>38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38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71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25" t="s">
        <v>87</v>
      </c>
      <c r="D11" s="25"/>
      <c r="E11" s="25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37</v>
      </c>
      <c r="D14" s="18"/>
      <c r="E14" s="18"/>
      <c r="F14" s="5"/>
    </row>
    <row r="15" spans="3:6" ht="18.75">
      <c r="C15" s="18" t="s">
        <v>38</v>
      </c>
      <c r="D15" s="18"/>
      <c r="E15" s="18"/>
      <c r="F15" s="5"/>
    </row>
    <row r="16" spans="3:6" ht="18.75">
      <c r="C16" s="18" t="s">
        <v>39</v>
      </c>
      <c r="D16" s="18"/>
      <c r="E16" s="18"/>
      <c r="F16" s="5"/>
    </row>
    <row r="17" spans="3:6" ht="18.75">
      <c r="C17" s="18" t="s">
        <v>38</v>
      </c>
      <c r="D17" s="18"/>
      <c r="E17" s="18"/>
      <c r="F17" s="5"/>
    </row>
    <row r="18" spans="3:6" ht="18.75">
      <c r="C18" s="18" t="s">
        <v>71</v>
      </c>
      <c r="D18" s="18"/>
      <c r="E18" s="18"/>
      <c r="F18" s="5"/>
    </row>
    <row r="19" spans="3:6" ht="18.75">
      <c r="C19" s="18" t="s">
        <v>72</v>
      </c>
      <c r="D19" s="18"/>
      <c r="E19" s="18"/>
      <c r="F19" s="5"/>
    </row>
    <row r="20" spans="3:6" ht="18.75">
      <c r="C20" s="24" t="s">
        <v>78</v>
      </c>
      <c r="D20" s="25"/>
      <c r="E20" s="25"/>
      <c r="F20" s="5"/>
    </row>
    <row r="23" spans="1:5" ht="60" customHeight="1">
      <c r="A23" s="23" t="s">
        <v>73</v>
      </c>
      <c r="B23" s="23"/>
      <c r="C23" s="23"/>
      <c r="D23" s="23"/>
      <c r="E23" s="23"/>
    </row>
    <row r="24" spans="1:5" ht="14.25" customHeight="1">
      <c r="A24" s="26"/>
      <c r="B24" s="26"/>
      <c r="C24" s="26"/>
      <c r="D24" s="26"/>
      <c r="E24" s="26"/>
    </row>
    <row r="25" spans="1:5" ht="17.25">
      <c r="A25" s="19" t="s">
        <v>0</v>
      </c>
      <c r="B25" s="20" t="s">
        <v>1</v>
      </c>
      <c r="C25" s="21" t="s">
        <v>2</v>
      </c>
      <c r="D25" s="21"/>
      <c r="E25" s="21"/>
    </row>
    <row r="26" spans="1:5" ht="29.25" customHeight="1">
      <c r="A26" s="19"/>
      <c r="B26" s="20"/>
      <c r="C26" s="7" t="s">
        <v>3</v>
      </c>
      <c r="D26" s="7" t="s">
        <v>4</v>
      </c>
      <c r="E26" s="7" t="s">
        <v>74</v>
      </c>
    </row>
    <row r="27" spans="1:5" ht="13.5" customHeight="1">
      <c r="A27" s="15" t="s">
        <v>77</v>
      </c>
      <c r="B27" s="16">
        <v>2</v>
      </c>
      <c r="C27" s="17">
        <v>3</v>
      </c>
      <c r="D27" s="17">
        <v>4</v>
      </c>
      <c r="E27" s="17">
        <v>5</v>
      </c>
    </row>
    <row r="28" spans="1:5" ht="17.25">
      <c r="A28" s="8" t="s">
        <v>40</v>
      </c>
      <c r="B28" s="9" t="s">
        <v>5</v>
      </c>
      <c r="C28" s="10">
        <f>SUM(C29:C35)</f>
        <v>53479964.41</v>
      </c>
      <c r="D28" s="10">
        <f>SUM(D29:D35)</f>
        <v>56713567.75</v>
      </c>
      <c r="E28" s="10">
        <f>SUM(E29:E35)</f>
        <v>52694847.75</v>
      </c>
    </row>
    <row r="29" spans="1:5" ht="34.5">
      <c r="A29" s="11" t="s">
        <v>41</v>
      </c>
      <c r="B29" s="12" t="s">
        <v>6</v>
      </c>
      <c r="C29" s="13">
        <f>1042677.38+55613.03</f>
        <v>1098290.41</v>
      </c>
      <c r="D29" s="13">
        <v>1042677.38</v>
      </c>
      <c r="E29" s="13">
        <v>1042677.38</v>
      </c>
    </row>
    <row r="30" spans="1:5" ht="51.75">
      <c r="A30" s="11" t="s">
        <v>42</v>
      </c>
      <c r="B30" s="12" t="s">
        <v>7</v>
      </c>
      <c r="C30" s="13">
        <f>2681001.01+271092.54+311030-6000</f>
        <v>3257123.55</v>
      </c>
      <c r="D30" s="13">
        <f>2976031.01+271092.54+311030</f>
        <v>3558153.55</v>
      </c>
      <c r="E30" s="13">
        <f>2976031.01+271092.54+311030</f>
        <v>3558153.55</v>
      </c>
    </row>
    <row r="31" spans="1:5" ht="51.75">
      <c r="A31" s="11" t="s">
        <v>43</v>
      </c>
      <c r="B31" s="12" t="s">
        <v>8</v>
      </c>
      <c r="C31" s="13">
        <f>17849813.91+2115390+1579602.87+581135.6+34229.57</f>
        <v>22160171.950000003</v>
      </c>
      <c r="D31" s="14">
        <f>17837685.91+2115390+1579602.87</f>
        <v>21532678.78</v>
      </c>
      <c r="E31" s="14">
        <f>17837685.91+2115390+1579602.87</f>
        <v>21532678.78</v>
      </c>
    </row>
    <row r="32" spans="1:5" ht="20.25" customHeight="1">
      <c r="A32" s="11" t="s">
        <v>75</v>
      </c>
      <c r="B32" s="12" t="s">
        <v>76</v>
      </c>
      <c r="C32" s="13">
        <v>42817</v>
      </c>
      <c r="D32" s="14">
        <v>2900</v>
      </c>
      <c r="E32" s="14">
        <v>4700</v>
      </c>
    </row>
    <row r="33" spans="1:5" ht="51.75">
      <c r="A33" s="11" t="s">
        <v>44</v>
      </c>
      <c r="B33" s="12" t="s">
        <v>9</v>
      </c>
      <c r="C33" s="13">
        <f>8358054.47+148256.14+6000+140181</f>
        <v>8652491.61</v>
      </c>
      <c r="D33" s="13">
        <f>8361174.47+148256.14</f>
        <v>8509430.61</v>
      </c>
      <c r="E33" s="13">
        <f>8361174.47+148256.14</f>
        <v>8509430.61</v>
      </c>
    </row>
    <row r="34" spans="1:5" ht="17.25">
      <c r="A34" s="11" t="s">
        <v>45</v>
      </c>
      <c r="B34" s="12" t="s">
        <v>10</v>
      </c>
      <c r="C34" s="13">
        <f>469654.69-20000</f>
        <v>449654.69</v>
      </c>
      <c r="D34" s="14">
        <v>330520</v>
      </c>
      <c r="E34" s="13">
        <v>410000</v>
      </c>
    </row>
    <row r="35" spans="1:5" ht="17.25">
      <c r="A35" s="11" t="s">
        <v>46</v>
      </c>
      <c r="B35" s="12" t="s">
        <v>11</v>
      </c>
      <c r="C35" s="13">
        <f>18623222.33+17000-820807.13</f>
        <v>17819415.2</v>
      </c>
      <c r="D35" s="13">
        <f>24425799.96-9743056.22+2421426.35+545037.34+4100000-12000</f>
        <v>21737207.43</v>
      </c>
      <c r="E35" s="13">
        <f>24425799.96-9743056.22+2421426.35+545037.34-12000</f>
        <v>17637207.43</v>
      </c>
    </row>
    <row r="36" spans="1:5" ht="34.5">
      <c r="A36" s="8" t="s">
        <v>47</v>
      </c>
      <c r="B36" s="9" t="s">
        <v>12</v>
      </c>
      <c r="C36" s="10">
        <f>C37</f>
        <v>462485.49</v>
      </c>
      <c r="D36" s="10">
        <f>D37</f>
        <v>380000</v>
      </c>
      <c r="E36" s="10">
        <f>E37</f>
        <v>380000</v>
      </c>
    </row>
    <row r="37" spans="1:5" ht="43.5" customHeight="1">
      <c r="A37" s="11" t="s">
        <v>48</v>
      </c>
      <c r="B37" s="12" t="s">
        <v>13</v>
      </c>
      <c r="C37" s="13">
        <v>462485.49</v>
      </c>
      <c r="D37" s="13">
        <v>380000</v>
      </c>
      <c r="E37" s="13">
        <v>380000</v>
      </c>
    </row>
    <row r="38" spans="1:5" ht="17.25">
      <c r="A38" s="8" t="s">
        <v>49</v>
      </c>
      <c r="B38" s="9" t="s">
        <v>14</v>
      </c>
      <c r="C38" s="10">
        <f>SUM(C39:C43)</f>
        <v>7846694.45</v>
      </c>
      <c r="D38" s="10">
        <f>SUM(D39:D43)</f>
        <v>7160163.96</v>
      </c>
      <c r="E38" s="10">
        <f>SUM(E39:E43)</f>
        <v>7160163.96</v>
      </c>
    </row>
    <row r="39" spans="1:5" ht="17.25">
      <c r="A39" s="11" t="s">
        <v>50</v>
      </c>
      <c r="B39" s="12" t="s">
        <v>15</v>
      </c>
      <c r="C39" s="13">
        <v>168933.22</v>
      </c>
      <c r="D39" s="14">
        <f>45000+7500</f>
        <v>52500</v>
      </c>
      <c r="E39" s="13">
        <f>45000+7500</f>
        <v>52500</v>
      </c>
    </row>
    <row r="40" spans="1:5" ht="17.25">
      <c r="A40" s="11" t="s">
        <v>51</v>
      </c>
      <c r="B40" s="12" t="s">
        <v>16</v>
      </c>
      <c r="C40" s="13">
        <f>1300000-600000</f>
        <v>700000</v>
      </c>
      <c r="D40" s="13">
        <v>700000</v>
      </c>
      <c r="E40" s="13">
        <v>700000</v>
      </c>
    </row>
    <row r="41" spans="1:5" ht="17.25">
      <c r="A41" s="11" t="s">
        <v>52</v>
      </c>
      <c r="B41" s="12" t="s">
        <v>17</v>
      </c>
      <c r="C41" s="13">
        <f>1500000+400000</f>
        <v>1900000</v>
      </c>
      <c r="D41" s="13">
        <v>1900000</v>
      </c>
      <c r="E41" s="13">
        <v>1900000</v>
      </c>
    </row>
    <row r="42" spans="1:5" ht="17.25">
      <c r="A42" s="11" t="s">
        <v>53</v>
      </c>
      <c r="B42" s="12" t="s">
        <v>18</v>
      </c>
      <c r="C42" s="13">
        <f>4311449+437599.83-11287.6</f>
        <v>4737761.23</v>
      </c>
      <c r="D42" s="13">
        <v>4417663.96</v>
      </c>
      <c r="E42" s="13">
        <v>4417663.96</v>
      </c>
    </row>
    <row r="43" spans="1:5" ht="17.25">
      <c r="A43" s="11" t="s">
        <v>54</v>
      </c>
      <c r="B43" s="12" t="s">
        <v>19</v>
      </c>
      <c r="C43" s="13">
        <f>90000+250000</f>
        <v>340000</v>
      </c>
      <c r="D43" s="14">
        <v>90000</v>
      </c>
      <c r="E43" s="14">
        <v>90000</v>
      </c>
    </row>
    <row r="44" spans="1:5" ht="17.25">
      <c r="A44" s="8" t="s">
        <v>55</v>
      </c>
      <c r="B44" s="9" t="s">
        <v>20</v>
      </c>
      <c r="C44" s="10">
        <f>SUM(C45:C47)</f>
        <v>6792777.220000001</v>
      </c>
      <c r="D44" s="10">
        <f>SUM(D45:D47)</f>
        <v>4639460.8</v>
      </c>
      <c r="E44" s="10">
        <f>SUM(E45:E47)</f>
        <v>4639462.8</v>
      </c>
    </row>
    <row r="45" spans="1:5" ht="17.25">
      <c r="A45" s="11" t="s">
        <v>56</v>
      </c>
      <c r="B45" s="12" t="s">
        <v>68</v>
      </c>
      <c r="C45" s="13">
        <f>1465000+13307.4</f>
        <v>1478307.4</v>
      </c>
      <c r="D45" s="14">
        <v>1050541.15</v>
      </c>
      <c r="E45" s="13">
        <v>1050543.15</v>
      </c>
    </row>
    <row r="46" spans="1:5" ht="17.25">
      <c r="A46" s="11" t="s">
        <v>67</v>
      </c>
      <c r="B46" s="12" t="s">
        <v>21</v>
      </c>
      <c r="C46" s="13">
        <v>1739000</v>
      </c>
      <c r="D46" s="14">
        <v>1850000</v>
      </c>
      <c r="E46" s="14">
        <v>1850000</v>
      </c>
    </row>
    <row r="47" spans="1:5" ht="17.25">
      <c r="A47" s="11" t="s">
        <v>57</v>
      </c>
      <c r="B47" s="12" t="s">
        <v>69</v>
      </c>
      <c r="C47" s="14">
        <f>2029239.5+1546230.32</f>
        <v>3575469.8200000003</v>
      </c>
      <c r="D47" s="14">
        <v>1738919.65</v>
      </c>
      <c r="E47" s="14">
        <v>1738919.65</v>
      </c>
    </row>
    <row r="48" spans="1:5" ht="17.25">
      <c r="A48" s="8" t="s">
        <v>58</v>
      </c>
      <c r="B48" s="9" t="s">
        <v>22</v>
      </c>
      <c r="C48" s="10">
        <f>SUM(C49:C54)</f>
        <v>205939830.14</v>
      </c>
      <c r="D48" s="10">
        <f>SUM(D49:D54)</f>
        <v>81163869.46</v>
      </c>
      <c r="E48" s="10">
        <f>SUM(E49:E54)</f>
        <v>79413570.25</v>
      </c>
    </row>
    <row r="49" spans="1:5" ht="17.25">
      <c r="A49" s="11" t="s">
        <v>59</v>
      </c>
      <c r="B49" s="12" t="s">
        <v>23</v>
      </c>
      <c r="C49" s="13">
        <f>67371842.03+485942+653721.73</f>
        <v>68511505.76</v>
      </c>
      <c r="D49" s="14">
        <f>59732250.25-33829-32805329</f>
        <v>26893092.25</v>
      </c>
      <c r="E49" s="14">
        <f>59544350.14-33829-32805329</f>
        <v>26705192.14</v>
      </c>
    </row>
    <row r="50" spans="1:5" ht="17.25">
      <c r="A50" s="11" t="s">
        <v>60</v>
      </c>
      <c r="B50" s="12" t="s">
        <v>24</v>
      </c>
      <c r="C50" s="13">
        <f>107214604.54+40000+339105+192046.83</f>
        <v>107785756.37</v>
      </c>
      <c r="D50" s="14">
        <f>93234222.02+33829-66669634+12000</f>
        <v>26610417.019999996</v>
      </c>
      <c r="E50" s="14">
        <f>91805702.92+33829-66669634+12000</f>
        <v>25181897.92</v>
      </c>
    </row>
    <row r="51" spans="1:5" ht="17.25">
      <c r="A51" s="11" t="s">
        <v>66</v>
      </c>
      <c r="B51" s="12" t="s">
        <v>70</v>
      </c>
      <c r="C51" s="13">
        <f>14192402.62+387976+221621.88+772657</f>
        <v>15574657.5</v>
      </c>
      <c r="D51" s="14">
        <v>13410641.67</v>
      </c>
      <c r="E51" s="14">
        <v>13410641.67</v>
      </c>
    </row>
    <row r="52" spans="1:5" ht="34.5">
      <c r="A52" s="11" t="s">
        <v>61</v>
      </c>
      <c r="B52" s="12" t="s">
        <v>25</v>
      </c>
      <c r="C52" s="13">
        <v>122700</v>
      </c>
      <c r="D52" s="14">
        <v>122700</v>
      </c>
      <c r="E52" s="14">
        <v>122700</v>
      </c>
    </row>
    <row r="53" spans="1:5" ht="17.25">
      <c r="A53" s="11" t="s">
        <v>62</v>
      </c>
      <c r="B53" s="12" t="s">
        <v>26</v>
      </c>
      <c r="C53" s="13">
        <f>3275303.77+155500+363462.45+229382.88</f>
        <v>4023649.1</v>
      </c>
      <c r="D53" s="13">
        <v>3311703.77</v>
      </c>
      <c r="E53" s="13">
        <v>3257303.77</v>
      </c>
    </row>
    <row r="54" spans="1:5" ht="17.25">
      <c r="A54" s="11" t="s">
        <v>63</v>
      </c>
      <c r="B54" s="12" t="s">
        <v>27</v>
      </c>
      <c r="C54" s="13">
        <f>6545028.12+196964.48+133900+2020356.5+1025312.31</f>
        <v>9921561.410000002</v>
      </c>
      <c r="D54" s="14">
        <f>8464093.77+196964.48+133900+2020356.5</f>
        <v>10815314.75</v>
      </c>
      <c r="E54" s="14">
        <f>8384613.77+196964.48+133900+2020356.5</f>
        <v>10735834.75</v>
      </c>
    </row>
    <row r="55" spans="1:5" ht="17.25">
      <c r="A55" s="8" t="s">
        <v>64</v>
      </c>
      <c r="B55" s="9" t="s">
        <v>28</v>
      </c>
      <c r="C55" s="10">
        <f>C56</f>
        <v>19399046.12</v>
      </c>
      <c r="D55" s="10">
        <f>D56</f>
        <v>13423514.96</v>
      </c>
      <c r="E55" s="10">
        <f>E56</f>
        <v>13477914.96</v>
      </c>
    </row>
    <row r="56" spans="1:5" ht="17.25">
      <c r="A56" s="11" t="s">
        <v>65</v>
      </c>
      <c r="B56" s="12" t="s">
        <v>29</v>
      </c>
      <c r="C56" s="13">
        <f>19627244.71-644778+5169+269000+142410.41</f>
        <v>19399046.12</v>
      </c>
      <c r="D56" s="14">
        <f>13414534.96+8980</f>
        <v>13423514.96</v>
      </c>
      <c r="E56" s="14">
        <f>13468934.96+8980</f>
        <v>13477914.96</v>
      </c>
    </row>
    <row r="57" spans="1:5" ht="17.25">
      <c r="A57" s="8">
        <v>1000</v>
      </c>
      <c r="B57" s="9" t="s">
        <v>30</v>
      </c>
      <c r="C57" s="10">
        <f>SUM(C58:C60)</f>
        <v>3472837.92</v>
      </c>
      <c r="D57" s="10">
        <f>SUM(D58:D60)</f>
        <v>2198616.96</v>
      </c>
      <c r="E57" s="10">
        <f>SUM(E58:E60)</f>
        <v>1713659.75</v>
      </c>
    </row>
    <row r="58" spans="1:5" ht="17.25">
      <c r="A58" s="11">
        <v>1001</v>
      </c>
      <c r="B58" s="12" t="s">
        <v>31</v>
      </c>
      <c r="C58" s="14">
        <v>1533498.25</v>
      </c>
      <c r="D58" s="13">
        <v>825130.24</v>
      </c>
      <c r="E58" s="13">
        <v>340173.03</v>
      </c>
    </row>
    <row r="59" spans="1:5" ht="17.25">
      <c r="A59" s="11">
        <v>1003</v>
      </c>
      <c r="B59" s="12" t="s">
        <v>32</v>
      </c>
      <c r="C59" s="13">
        <f>475381.75+362492.95+19900</f>
        <v>857774.7</v>
      </c>
      <c r="D59" s="13">
        <v>291921.75</v>
      </c>
      <c r="E59" s="13">
        <v>291921.75</v>
      </c>
    </row>
    <row r="60" spans="1:5" ht="17.25">
      <c r="A60" s="11">
        <v>1004</v>
      </c>
      <c r="B60" s="12" t="s">
        <v>33</v>
      </c>
      <c r="C60" s="13">
        <v>1081564.97</v>
      </c>
      <c r="D60" s="13">
        <v>1081564.97</v>
      </c>
      <c r="E60" s="13">
        <v>1081564.97</v>
      </c>
    </row>
    <row r="61" spans="1:5" ht="17.25">
      <c r="A61" s="8">
        <v>1100</v>
      </c>
      <c r="B61" s="9" t="s">
        <v>34</v>
      </c>
      <c r="C61" s="10">
        <f>C62</f>
        <v>449000</v>
      </c>
      <c r="D61" s="10">
        <f>D62</f>
        <v>441000</v>
      </c>
      <c r="E61" s="10">
        <f>E62</f>
        <v>441000</v>
      </c>
    </row>
    <row r="62" spans="1:5" ht="17.25">
      <c r="A62" s="11">
        <v>1102</v>
      </c>
      <c r="B62" s="12" t="s">
        <v>35</v>
      </c>
      <c r="C62" s="13">
        <f>381000+68000</f>
        <v>449000</v>
      </c>
      <c r="D62" s="13">
        <v>441000</v>
      </c>
      <c r="E62" s="13">
        <v>441000</v>
      </c>
    </row>
    <row r="63" spans="1:5" ht="17.25">
      <c r="A63" s="22" t="s">
        <v>36</v>
      </c>
      <c r="B63" s="22"/>
      <c r="C63" s="10">
        <f>C61+C57+C55+C48+C44+C38+C36+C28</f>
        <v>297842635.75</v>
      </c>
      <c r="D63" s="10">
        <f>D61+D57+D55+D48+D44+D38+D36+D28</f>
        <v>166120193.89</v>
      </c>
      <c r="E63" s="10">
        <f>E61+E57+E55+E48+E44+E38+E36+E28</f>
        <v>159920619.47</v>
      </c>
    </row>
    <row r="64" spans="1:5" ht="18.75">
      <c r="A64" s="6"/>
      <c r="E64" s="3" t="s">
        <v>85</v>
      </c>
    </row>
  </sheetData>
  <sheetProtection/>
  <mergeCells count="25">
    <mergeCell ref="C9:E9"/>
    <mergeCell ref="C10:E10"/>
    <mergeCell ref="C11:E11"/>
    <mergeCell ref="C1:E1"/>
    <mergeCell ref="C2:E2"/>
    <mergeCell ref="C3:E3"/>
    <mergeCell ref="C4:E4"/>
    <mergeCell ref="C5:E5"/>
    <mergeCell ref="A25:A26"/>
    <mergeCell ref="B25:B26"/>
    <mergeCell ref="C25:E25"/>
    <mergeCell ref="A63:B63"/>
    <mergeCell ref="A23:E23"/>
    <mergeCell ref="C20:E20"/>
    <mergeCell ref="A24:E24"/>
    <mergeCell ref="C18:E18"/>
    <mergeCell ref="C19:E19"/>
    <mergeCell ref="C14:E14"/>
    <mergeCell ref="C13:E13"/>
    <mergeCell ref="C15:E15"/>
    <mergeCell ref="C6:E6"/>
    <mergeCell ref="C16:E16"/>
    <mergeCell ref="C17:E17"/>
    <mergeCell ref="C7:E7"/>
    <mergeCell ref="C8:E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2017-11-10T09:55:05Z</cp:lastPrinted>
  <dcterms:created xsi:type="dcterms:W3CDTF">2016-11-03T07:34:17Z</dcterms:created>
  <dcterms:modified xsi:type="dcterms:W3CDTF">2018-02-27T05:37:14Z</dcterms:modified>
  <cp:category/>
  <cp:version/>
  <cp:contentType/>
  <cp:contentStatus/>
</cp:coreProperties>
</file>