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Прил.№2 Доходы (табл.2)" sheetId="1" r:id="rId1"/>
  </sheets>
  <definedNames/>
  <calcPr fullCalcOnLoad="1"/>
</workbook>
</file>

<file path=xl/sharedStrings.xml><?xml version="1.0" encoding="utf-8"?>
<sst xmlns="http://schemas.openxmlformats.org/spreadsheetml/2006/main" count="51" uniqueCount="50">
  <si>
    <t>1</t>
  </si>
  <si>
    <t>Сумма, руб.</t>
  </si>
  <si>
    <t>Название безвозмездных поступлений/КБК</t>
  </si>
  <si>
    <t>2019 год</t>
  </si>
  <si>
    <t xml:space="preserve">Субвенции </t>
  </si>
  <si>
    <t>2020 год</t>
  </si>
  <si>
    <t>Дотации</t>
  </si>
  <si>
    <t>Безвозмездные поступления в бюджет Южского муниципального района в 2019 году и плановом периоде 2020 и 2021 годов</t>
  </si>
  <si>
    <t>2021 год</t>
  </si>
  <si>
    <t>Дотации на выравнивание бюджетной обеспеченности муниципальных районов (городских округов)/037 2 02 15001 05 0000 150</t>
  </si>
  <si>
    <t xml:space="preserve">Дотации на поддержку мер по обеспечению сбалансированности местных бюджетов/037 2 02 15002 05 0000 150 </t>
  </si>
  <si>
    <t>Субсидии бюджетам муниципальных районов и городских округов Ивановской области на софинансирование расходов по организации отдыха детей в каникулярное время в части организации двухразового питания в лагерях дневного пребывания/039 2 02 29999 05 0000 150</t>
  </si>
  <si>
    <t>Субсидии бюджетам муниципальных районов, городских округов Ивановской области на софинансирование расходов,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области/039 2 02 29999 05 0000 150</t>
  </si>
  <si>
    <t>Субсидии бюджетам муниципальных районов и городских округов Ивановской области на софинансирование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области/035 2 02 29999 05 0000 150</t>
  </si>
  <si>
    <t>Субсидии бюджетам муниципальных образований Ивановской области на 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области/035 2 02 29999 05 0000 150</t>
  </si>
  <si>
    <t xml:space="preserve">Субвенции бюджетам муниципальных районов и городских округов Ивановской области на осуществление полномочий по созданию и организации деятельности комиссий по делам несовершеннолетних  и защите их прав/035 2 02 30024 05 0000 150   </t>
  </si>
  <si>
    <t xml:space="preserve">Субвенции бюджетам муниципальных районов и городских округов Ивановской области на осуществление отдельных государственных полномочий в сфере административных правонарушений/035 2 02 30024 05 0000 150   </t>
  </si>
  <si>
    <t xml:space="preserve">Субвенции бюджетам муниципальных районов и городских округов Ивановской области на осуществление переданных органам местного самоуправления государственных полномочий Ивановской области по присмотру и уходу за  детьми-сиротами и детьми, оставшимися без попечения родителей, детьми-инвалидами в дошкольных группах муниципальных  общеобразовательных организаций/039 2 02 30024 05 0000 150   </t>
  </si>
  <si>
    <t xml:space="preserve">Субвенции бюджетам муниципальных районов и городских округов Ивановской области на осуществление переданных органам местного самоуправления государственных полномочий Ивановской области по присмотру и уходу за  детьми-сиротами и детьми, оставшимися без попечения родителей, детьми-инвалидами в муниципальных дошкольных  образовательных организациях и детьми,  нуждающимися в длительном лечении, в муниципальных дошкольных образовательных организациях, осуществляющих оздоровление/039 2 02 30024 05 0000 150   </t>
  </si>
  <si>
    <t xml:space="preserve">Субвенции бюджетам муниципальных районов и городских округов Ивановской области на финансовое обеспечение государственных гарантий реализации прав на получение общедоступного 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приобретение учебников  и учебных пособий, средств обучения, игр, игрушек (за исключением расходов на содержание зданий и оплату коммунальных услуг)/039 2 02 39999 05 0000 150   </t>
  </si>
  <si>
    <t xml:space="preserve">Субвенции бюджетам муниципальных районов и городских округов Ивановской области на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услуг)/039 2 02 39999 05 0000 150 </t>
  </si>
  <si>
    <t xml:space="preserve">Субвенции бюджетам муниципальных районов и городских округов Ивановской области на осуществление переданных государственных полномочий по организации двухразового питания  в лагерях дневного пребывания детей-сирот и детей, находящихся в трудной жизненной ситуации/039 2 02 30024 05 0000 150   </t>
  </si>
  <si>
    <r>
      <t>Субвенции бюджетам муниципальных районов и городских округов Ивановской области на 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 и уход за детьми в образовательных организациях, реализующих образовательную программу дошкольного образования/039 2 02 30024 05 0000 150</t>
    </r>
    <r>
      <rPr>
        <i/>
        <sz val="10"/>
        <rFont val="Times New Roman"/>
        <family val="1"/>
      </rPr>
      <t xml:space="preserve"> </t>
    </r>
  </si>
  <si>
    <t>Субвенции бюджетам муниципальных районов и городских округов Ивановской области на осуществление отдельных 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отлову  и содержанию безнадзорных животных/044 2 02 30024 05 0000 150</t>
  </si>
  <si>
    <t>Субвенции бюджетам муниципальных районов и городских округов Ивановской области на 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содержанию сибиреязвенных скотомогильников/044 2 02 30024 05 0000 150</t>
  </si>
  <si>
    <t>Субвенции бюджетам городских округов и муниципальных районов Ивановской области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помещений/041 2 02 35082 05 0000 150</t>
  </si>
  <si>
    <t xml:space="preserve">Субвенции бюджетам муниципальных районов, городских округов Ивановской области на осуществление государственных полномочий по расчету и предоставлению бюджетам поселений субвенций на осуществление исполнительно-распорядительными органами муниципальных образований государственных полномочий по составлению списков кандидатов в присяжные заседатели федеральных судов общей юрисдикции в Российской Федерации/ 035 2 02 35120 05 0000 150 </t>
  </si>
  <si>
    <t xml:space="preserve">Субсидии бюджетам муниципальных образований Ивановской области на комплектование книжных фондов библиотек муниципальных образований/035 2 02 25519 05 0000 150 </t>
  </si>
  <si>
    <t>II. Межбюджетные трансферты, поступающие из бюджетов поселений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</si>
  <si>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по осуществлению внешнего муниципального финансового контроля/043 2 02 40014 05 0000 150</t>
  </si>
  <si>
    <t>Субсидии бюджетам городских округов, муниципальных районов и городских поселений Ивановской области на софинансирование расходов по обеспечению функционирования многофункциональных центров предоставления государственных и муниципальных услуг/035 2 02 29999 05 0000 150</t>
  </si>
  <si>
    <t xml:space="preserve">Субсидии бюджетам муниципальных образований на разработку (корректировку) проектной документации и газификацию населенных пунктов, объектов социальной инфраструктуры Ивановской области. Разработка проектной документации "Строительство распределительных газопроводов в с. Хотимль, д. Емельяново, д. Кишариха, д. Колягино, д. Домнино Южского района Ивановской области"/044 2 02 20077 05 0000 150 </t>
  </si>
  <si>
    <t xml:space="preserve">I. Межбюджетные трансферты, поступающие из областного бюджета </t>
  </si>
  <si>
    <t xml:space="preserve">Субсидии </t>
  </si>
  <si>
    <t>Субсидии бюджетам муниципальных образований на разработку (корректировку) проектной документации и газификацию населенных пунктов, объектов социальной инфраструктуры Ивановской области. Разработка проектной документации на строительство распределительного газопровода по с. Новоклязьминское Южского муниципального района Ивановской области/044 2 02 20077 05 0000 150</t>
  </si>
  <si>
    <t>Субсидии бюджетам муниципальных районов и городских округов Ивановской области на укрепление материально-технической базы муниципальных образовательных организаций Ивановской области/039 2 02 29999 05 0000 150</t>
  </si>
  <si>
    <t>Субсидии бюджетам муниципальных районов и городских округов Ивановской области на организацию целевой подготовки педагогов для работы в муниципальных образовательных организациях Ивановской области/039 2 02 29999 05 0000 150</t>
  </si>
  <si>
    <t>ИТОГО:</t>
  </si>
  <si>
    <t>к решению Совета Южского</t>
  </si>
  <si>
    <t>муниципального района</t>
  </si>
  <si>
    <t>"О внесении изменений и дополнений</t>
  </si>
  <si>
    <t xml:space="preserve">в решение Совета Южского </t>
  </si>
  <si>
    <t>от 19.12.2018 № 100 "О бюджете</t>
  </si>
  <si>
    <t>Южского муниципального района</t>
  </si>
  <si>
    <t>на 2019 год и на плановый</t>
  </si>
  <si>
    <t>период 2020 и 2021 годов""</t>
  </si>
  <si>
    <t>"Таблица 2</t>
  </si>
  <si>
    <t xml:space="preserve">Приложение № 2 </t>
  </si>
  <si>
    <t>"</t>
  </si>
  <si>
    <t>от 06.12.2019 № 115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</si>
</sst>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.000"/>
    <numFmt numFmtId="175" formatCode="#,##0.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36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name val="Arial"/>
      <family val="2"/>
    </font>
    <font>
      <sz val="14"/>
      <name val="Calibri"/>
      <family val="2"/>
    </font>
    <font>
      <b/>
      <sz val="14"/>
      <name val="Calibri"/>
      <family val="2"/>
    </font>
    <font>
      <sz val="12"/>
      <name val="Times New Roman"/>
      <family val="1"/>
    </font>
    <font>
      <b/>
      <sz val="12"/>
      <name val="Calibri"/>
      <family val="2"/>
    </font>
    <font>
      <sz val="12"/>
      <name val="Calibri"/>
      <family val="2"/>
    </font>
    <font>
      <i/>
      <sz val="10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4"/>
      <color indexed="8"/>
      <name val="Times New Roman"/>
      <family val="1"/>
    </font>
    <font>
      <i/>
      <sz val="10"/>
      <color indexed="56"/>
      <name val="Times New Roman"/>
      <family val="1"/>
    </font>
    <font>
      <u val="single"/>
      <sz val="14"/>
      <name val="Times New Roman"/>
      <family val="1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4"/>
      <color rgb="FF000000"/>
      <name val="Times New Roman"/>
      <family val="1"/>
    </font>
    <font>
      <i/>
      <sz val="10"/>
      <color rgb="FF00206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32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33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7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19" fillId="0" borderId="0" xfId="0" applyFont="1" applyAlignment="1">
      <alignment horizontal="left"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2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21" fillId="0" borderId="0" xfId="0" applyFont="1" applyAlignment="1">
      <alignment vertical="center"/>
    </xf>
    <xf numFmtId="49" fontId="18" fillId="0" borderId="10" xfId="0" applyNumberFormat="1" applyFont="1" applyBorder="1" applyAlignment="1">
      <alignment horizontal="center" vertical="top" wrapText="1"/>
    </xf>
    <xf numFmtId="0" fontId="21" fillId="0" borderId="0" xfId="0" applyFont="1" applyAlignment="1">
      <alignment horizontal="center"/>
    </xf>
    <xf numFmtId="0" fontId="19" fillId="24" borderId="10" xfId="0" applyNumberFormat="1" applyFont="1" applyFill="1" applyBorder="1" applyAlignment="1">
      <alignment horizontal="justify" vertical="center" wrapText="1"/>
    </xf>
    <xf numFmtId="4" fontId="19" fillId="24" borderId="10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19" fillId="0" borderId="10" xfId="0" applyNumberFormat="1" applyFont="1" applyFill="1" applyBorder="1" applyAlignment="1">
      <alignment horizontal="justify" vertical="center" wrapText="1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justify" vertical="top" wrapText="1"/>
    </xf>
    <xf numFmtId="0" fontId="22" fillId="0" borderId="0" xfId="0" applyFont="1" applyAlignment="1">
      <alignment horizontal="left" vertical="center"/>
    </xf>
    <xf numFmtId="0" fontId="19" fillId="0" borderId="0" xfId="0" applyFont="1" applyAlignment="1">
      <alignment horizontal="center"/>
    </xf>
    <xf numFmtId="0" fontId="22" fillId="0" borderId="0" xfId="0" applyFont="1" applyAlignment="1">
      <alignment horizontal="left"/>
    </xf>
    <xf numFmtId="0" fontId="23" fillId="0" borderId="0" xfId="0" applyFont="1" applyAlignment="1">
      <alignment horizontal="right"/>
    </xf>
    <xf numFmtId="0" fontId="23" fillId="0" borderId="0" xfId="0" applyFont="1" applyAlignment="1">
      <alignment vertical="center"/>
    </xf>
    <xf numFmtId="0" fontId="25" fillId="0" borderId="0" xfId="0" applyFont="1" applyAlignment="1">
      <alignment/>
    </xf>
    <xf numFmtId="0" fontId="25" fillId="0" borderId="0" xfId="0" applyFont="1" applyAlignment="1">
      <alignment horizontal="center" vertical="center"/>
    </xf>
    <xf numFmtId="0" fontId="18" fillId="0" borderId="0" xfId="0" applyFont="1" applyAlignment="1">
      <alignment horizontal="right"/>
    </xf>
    <xf numFmtId="0" fontId="18" fillId="25" borderId="10" xfId="0" applyFont="1" applyFill="1" applyBorder="1" applyAlignment="1">
      <alignment horizontal="justify" vertical="top" wrapText="1"/>
    </xf>
    <xf numFmtId="4" fontId="18" fillId="25" borderId="10" xfId="0" applyNumberFormat="1" applyFont="1" applyFill="1" applyBorder="1" applyAlignment="1">
      <alignment horizontal="center" vertical="center"/>
    </xf>
    <xf numFmtId="0" fontId="19" fillId="25" borderId="10" xfId="0" applyNumberFormat="1" applyFont="1" applyFill="1" applyBorder="1" applyAlignment="1">
      <alignment horizontal="left" vertical="center" wrapText="1"/>
    </xf>
    <xf numFmtId="4" fontId="19" fillId="25" borderId="10" xfId="0" applyNumberFormat="1" applyFont="1" applyFill="1" applyBorder="1" applyAlignment="1">
      <alignment horizontal="center" vertical="center"/>
    </xf>
    <xf numFmtId="0" fontId="19" fillId="25" borderId="10" xfId="0" applyNumberFormat="1" applyFont="1" applyFill="1" applyBorder="1" applyAlignment="1">
      <alignment horizontal="justify" vertical="center" wrapText="1"/>
    </xf>
    <xf numFmtId="0" fontId="18" fillId="25" borderId="10" xfId="0" applyFont="1" applyFill="1" applyBorder="1" applyAlignment="1">
      <alignment horizontal="justify" vertical="top"/>
    </xf>
    <xf numFmtId="4" fontId="19" fillId="0" borderId="10" xfId="0" applyNumberFormat="1" applyFont="1" applyBorder="1" applyAlignment="1">
      <alignment horizontal="center" vertical="center"/>
    </xf>
    <xf numFmtId="49" fontId="18" fillId="25" borderId="10" xfId="0" applyNumberFormat="1" applyFont="1" applyFill="1" applyBorder="1" applyAlignment="1">
      <alignment horizontal="justify" vertical="top" wrapText="1"/>
    </xf>
    <xf numFmtId="4" fontId="18" fillId="25" borderId="10" xfId="0" applyNumberFormat="1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center"/>
    </xf>
    <xf numFmtId="4" fontId="34" fillId="25" borderId="10" xfId="0" applyNumberFormat="1" applyFont="1" applyFill="1" applyBorder="1" applyAlignment="1">
      <alignment horizontal="center" vertical="center" wrapText="1"/>
    </xf>
    <xf numFmtId="0" fontId="19" fillId="24" borderId="10" xfId="0" applyFont="1" applyFill="1" applyBorder="1" applyAlignment="1">
      <alignment horizontal="justify" vertical="top" wrapText="1"/>
    </xf>
    <xf numFmtId="0" fontId="18" fillId="0" borderId="0" xfId="0" applyFont="1" applyAlignment="1">
      <alignment horizontal="right"/>
    </xf>
    <xf numFmtId="0" fontId="35" fillId="0" borderId="11" xfId="0" applyFont="1" applyBorder="1" applyAlignment="1">
      <alignment horizontal="center" vertical="center" wrapText="1"/>
    </xf>
    <xf numFmtId="0" fontId="18" fillId="0" borderId="0" xfId="0" applyFont="1" applyAlignment="1">
      <alignment horizontal="right" vertical="center"/>
    </xf>
    <xf numFmtId="4" fontId="24" fillId="0" borderId="0" xfId="0" applyNumberFormat="1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49" fontId="18" fillId="0" borderId="10" xfId="0" applyNumberFormat="1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49" fontId="19" fillId="0" borderId="0" xfId="0" applyNumberFormat="1" applyFont="1" applyBorder="1" applyAlignment="1">
      <alignment horizontal="center" vertical="center" wrapText="1"/>
    </xf>
    <xf numFmtId="0" fontId="31" fillId="0" borderId="0" xfId="0" applyFont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1"/>
  <sheetViews>
    <sheetView tabSelected="1" zoomScale="89" zoomScaleNormal="89" workbookViewId="0" topLeftCell="A1">
      <selection activeCell="B11" sqref="B11:D11"/>
    </sheetView>
  </sheetViews>
  <sheetFormatPr defaultColWidth="9.140625" defaultRowHeight="15"/>
  <cols>
    <col min="1" max="1" width="110.421875" style="3" customWidth="1"/>
    <col min="2" max="3" width="19.8515625" style="3" customWidth="1"/>
    <col min="4" max="4" width="19.7109375" style="3" customWidth="1"/>
    <col min="5" max="16384" width="9.140625" style="3" customWidth="1"/>
  </cols>
  <sheetData>
    <row r="1" spans="2:4" ht="18.75">
      <c r="B1" s="35" t="s">
        <v>47</v>
      </c>
      <c r="C1" s="35"/>
      <c r="D1" s="35"/>
    </row>
    <row r="2" spans="2:4" ht="18.75">
      <c r="B2" s="35" t="s">
        <v>38</v>
      </c>
      <c r="C2" s="35"/>
      <c r="D2" s="35"/>
    </row>
    <row r="3" spans="2:4" ht="18.75">
      <c r="B3" s="35" t="s">
        <v>39</v>
      </c>
      <c r="C3" s="35"/>
      <c r="D3" s="35"/>
    </row>
    <row r="4" spans="2:4" ht="18.75">
      <c r="B4" s="35" t="s">
        <v>40</v>
      </c>
      <c r="C4" s="35"/>
      <c r="D4" s="35"/>
    </row>
    <row r="5" spans="2:4" ht="18.75">
      <c r="B5" s="35" t="s">
        <v>41</v>
      </c>
      <c r="C5" s="35"/>
      <c r="D5" s="35"/>
    </row>
    <row r="6" spans="2:4" ht="18.75">
      <c r="B6" s="35" t="s">
        <v>39</v>
      </c>
      <c r="C6" s="35"/>
      <c r="D6" s="35"/>
    </row>
    <row r="7" spans="2:4" ht="18.75">
      <c r="B7" s="35" t="s">
        <v>42</v>
      </c>
      <c r="C7" s="35"/>
      <c r="D7" s="35"/>
    </row>
    <row r="8" spans="2:4" ht="18.75">
      <c r="B8" s="35" t="s">
        <v>43</v>
      </c>
      <c r="C8" s="35"/>
      <c r="D8" s="35"/>
    </row>
    <row r="9" spans="2:4" ht="18.75">
      <c r="B9" s="35" t="s">
        <v>44</v>
      </c>
      <c r="C9" s="35"/>
      <c r="D9" s="35"/>
    </row>
    <row r="10" spans="2:4" ht="18.75">
      <c r="B10" s="35" t="s">
        <v>45</v>
      </c>
      <c r="C10" s="35"/>
      <c r="D10" s="35"/>
    </row>
    <row r="11" spans="2:4" ht="18.75">
      <c r="B11" s="45" t="s">
        <v>49</v>
      </c>
      <c r="C11" s="45"/>
      <c r="D11" s="45"/>
    </row>
    <row r="13" spans="1:4" ht="20.25" customHeight="1">
      <c r="A13" s="1"/>
      <c r="B13" s="2"/>
      <c r="C13" s="37" t="s">
        <v>46</v>
      </c>
      <c r="D13" s="37"/>
    </row>
    <row r="14" spans="1:4" s="4" customFormat="1" ht="28.5" customHeight="1">
      <c r="A14" s="44" t="s">
        <v>7</v>
      </c>
      <c r="B14" s="44"/>
      <c r="C14" s="44"/>
      <c r="D14" s="44"/>
    </row>
    <row r="15" spans="1:4" ht="18" customHeight="1">
      <c r="A15" s="36"/>
      <c r="B15" s="36"/>
      <c r="C15" s="36"/>
      <c r="D15" s="36"/>
    </row>
    <row r="16" spans="1:4" s="6" customFormat="1" ht="27.75" customHeight="1">
      <c r="A16" s="40" t="s">
        <v>2</v>
      </c>
      <c r="B16" s="41" t="s">
        <v>1</v>
      </c>
      <c r="C16" s="42"/>
      <c r="D16" s="43"/>
    </row>
    <row r="17" spans="1:4" s="6" customFormat="1" ht="27.75" customHeight="1">
      <c r="A17" s="40"/>
      <c r="B17" s="5" t="s">
        <v>3</v>
      </c>
      <c r="C17" s="5" t="s">
        <v>5</v>
      </c>
      <c r="D17" s="5" t="s">
        <v>8</v>
      </c>
    </row>
    <row r="18" spans="1:4" s="8" customFormat="1" ht="22.5" customHeight="1">
      <c r="A18" s="7" t="s">
        <v>0</v>
      </c>
      <c r="B18" s="5">
        <v>2</v>
      </c>
      <c r="C18" s="5">
        <v>3</v>
      </c>
      <c r="D18" s="32">
        <v>4</v>
      </c>
    </row>
    <row r="19" spans="1:4" s="11" customFormat="1" ht="33.75" customHeight="1">
      <c r="A19" s="9" t="s">
        <v>32</v>
      </c>
      <c r="B19" s="10">
        <f>B20+B23+B34</f>
        <v>255901152.48</v>
      </c>
      <c r="C19" s="10">
        <f>C20+C23+C34</f>
        <v>235326816.47</v>
      </c>
      <c r="D19" s="10">
        <f>D20+D23+D34</f>
        <v>220737900.47</v>
      </c>
    </row>
    <row r="20" spans="1:4" s="13" customFormat="1" ht="25.5" customHeight="1">
      <c r="A20" s="12" t="s">
        <v>6</v>
      </c>
      <c r="B20" s="29">
        <f>SUM(B21:B22)</f>
        <v>119294548</v>
      </c>
      <c r="C20" s="29">
        <f>SUM(C21:C22)</f>
        <v>102491500</v>
      </c>
      <c r="D20" s="29">
        <f>SUM(D21:D22)</f>
        <v>88906000</v>
      </c>
    </row>
    <row r="21" spans="1:4" s="6" customFormat="1" ht="47.25" customHeight="1">
      <c r="A21" s="30" t="s">
        <v>9</v>
      </c>
      <c r="B21" s="33">
        <v>101531500</v>
      </c>
      <c r="C21" s="33">
        <v>102491500</v>
      </c>
      <c r="D21" s="24">
        <v>88906000</v>
      </c>
    </row>
    <row r="22" spans="1:4" s="6" customFormat="1" ht="48" customHeight="1">
      <c r="A22" s="30" t="s">
        <v>10</v>
      </c>
      <c r="B22" s="33">
        <f>9775200+101250+7883448+3150</f>
        <v>17763048</v>
      </c>
      <c r="C22" s="33">
        <v>0</v>
      </c>
      <c r="D22" s="24">
        <v>0</v>
      </c>
    </row>
    <row r="23" spans="1:4" s="4" customFormat="1" ht="30" customHeight="1">
      <c r="A23" s="27" t="s">
        <v>33</v>
      </c>
      <c r="B23" s="26">
        <f>SUM(B24:B33)</f>
        <v>19188232.689999998</v>
      </c>
      <c r="C23" s="26">
        <f>SUM(C24:C32)</f>
        <v>485100</v>
      </c>
      <c r="D23" s="26">
        <f>SUM(D24:D32)</f>
        <v>485100</v>
      </c>
    </row>
    <row r="24" spans="1:4" s="4" customFormat="1" ht="57.75" customHeight="1">
      <c r="A24" s="23" t="s">
        <v>11</v>
      </c>
      <c r="B24" s="24">
        <v>485100</v>
      </c>
      <c r="C24" s="24">
        <v>485100</v>
      </c>
      <c r="D24" s="24">
        <v>485100</v>
      </c>
    </row>
    <row r="25" spans="1:4" s="4" customFormat="1" ht="96" customHeight="1">
      <c r="A25" s="23" t="s">
        <v>12</v>
      </c>
      <c r="B25" s="24">
        <f>224514.81+9973.53</f>
        <v>234488.34</v>
      </c>
      <c r="C25" s="24">
        <v>0</v>
      </c>
      <c r="D25" s="24">
        <v>0</v>
      </c>
    </row>
    <row r="26" spans="1:4" s="4" customFormat="1" ht="98.25" customHeight="1">
      <c r="A26" s="23" t="s">
        <v>13</v>
      </c>
      <c r="B26" s="24">
        <f>738896+5382</f>
        <v>744278</v>
      </c>
      <c r="C26" s="24">
        <v>0</v>
      </c>
      <c r="D26" s="24">
        <v>0</v>
      </c>
    </row>
    <row r="27" spans="1:4" s="4" customFormat="1" ht="91.5" customHeight="1">
      <c r="A27" s="23" t="s">
        <v>14</v>
      </c>
      <c r="B27" s="24">
        <f>6638506+29212</f>
        <v>6667718</v>
      </c>
      <c r="C27" s="24">
        <v>0</v>
      </c>
      <c r="D27" s="24">
        <v>0</v>
      </c>
    </row>
    <row r="28" spans="1:4" s="4" customFormat="1" ht="45" customHeight="1">
      <c r="A28" s="23" t="s">
        <v>27</v>
      </c>
      <c r="B28" s="24">
        <v>7341</v>
      </c>
      <c r="C28" s="24">
        <v>0</v>
      </c>
      <c r="D28" s="24">
        <v>0</v>
      </c>
    </row>
    <row r="29" spans="1:4" s="4" customFormat="1" ht="102" customHeight="1">
      <c r="A29" s="23" t="s">
        <v>34</v>
      </c>
      <c r="B29" s="24">
        <f>3500000-1575000.75</f>
        <v>1924999.25</v>
      </c>
      <c r="C29" s="24">
        <v>0</v>
      </c>
      <c r="D29" s="24">
        <v>0</v>
      </c>
    </row>
    <row r="30" spans="1:4" s="4" customFormat="1" ht="95.25" customHeight="1">
      <c r="A30" s="23" t="s">
        <v>31</v>
      </c>
      <c r="B30" s="24">
        <f>9890340-5919368.9</f>
        <v>3970971.0999999996</v>
      </c>
      <c r="C30" s="24">
        <v>0</v>
      </c>
      <c r="D30" s="24">
        <v>0</v>
      </c>
    </row>
    <row r="31" spans="1:4" s="4" customFormat="1" ht="66" customHeight="1">
      <c r="A31" s="23" t="s">
        <v>35</v>
      </c>
      <c r="B31" s="24">
        <f>1050000+2700000</f>
        <v>3750000</v>
      </c>
      <c r="C31" s="24">
        <v>0</v>
      </c>
      <c r="D31" s="24">
        <v>0</v>
      </c>
    </row>
    <row r="32" spans="1:4" s="4" customFormat="1" ht="78" customHeight="1">
      <c r="A32" s="23" t="s">
        <v>30</v>
      </c>
      <c r="B32" s="24">
        <v>1339026</v>
      </c>
      <c r="C32" s="24">
        <v>0</v>
      </c>
      <c r="D32" s="24">
        <v>0</v>
      </c>
    </row>
    <row r="33" spans="1:4" s="4" customFormat="1" ht="69" customHeight="1">
      <c r="A33" s="23" t="s">
        <v>36</v>
      </c>
      <c r="B33" s="24">
        <v>64311</v>
      </c>
      <c r="C33" s="24">
        <v>0</v>
      </c>
      <c r="D33" s="24">
        <v>0</v>
      </c>
    </row>
    <row r="34" spans="1:4" s="6" customFormat="1" ht="30" customHeight="1">
      <c r="A34" s="25" t="s">
        <v>4</v>
      </c>
      <c r="B34" s="26">
        <f>SUM(B35:B46)</f>
        <v>117418371.78999999</v>
      </c>
      <c r="C34" s="26">
        <f>SUM(C35:C46)</f>
        <v>132350216.47</v>
      </c>
      <c r="D34" s="26">
        <f>SUM(D35:D46)</f>
        <v>131346800.47</v>
      </c>
    </row>
    <row r="35" spans="1:4" ht="67.5" customHeight="1">
      <c r="A35" s="28" t="s">
        <v>15</v>
      </c>
      <c r="B35" s="24">
        <f>420101+3669.28+85.33</f>
        <v>423855.61000000004</v>
      </c>
      <c r="C35" s="24">
        <v>408434</v>
      </c>
      <c r="D35" s="24">
        <v>408434</v>
      </c>
    </row>
    <row r="36" spans="1:4" ht="68.25" customHeight="1">
      <c r="A36" s="23" t="s">
        <v>16</v>
      </c>
      <c r="B36" s="24">
        <v>11461</v>
      </c>
      <c r="C36" s="24">
        <v>11461</v>
      </c>
      <c r="D36" s="24">
        <v>11461</v>
      </c>
    </row>
    <row r="37" spans="1:4" ht="102" customHeight="1">
      <c r="A37" s="23" t="s">
        <v>17</v>
      </c>
      <c r="B37" s="24">
        <v>34714</v>
      </c>
      <c r="C37" s="24">
        <v>34714</v>
      </c>
      <c r="D37" s="24">
        <v>34714</v>
      </c>
    </row>
    <row r="38" spans="1:4" ht="121.5" customHeight="1">
      <c r="A38" s="23" t="s">
        <v>18</v>
      </c>
      <c r="B38" s="24">
        <f>746634-28055</f>
        <v>718579</v>
      </c>
      <c r="C38" s="24">
        <v>746634</v>
      </c>
      <c r="D38" s="24">
        <v>746634</v>
      </c>
    </row>
    <row r="39" spans="1:4" ht="159" customHeight="1">
      <c r="A39" s="23" t="s">
        <v>19</v>
      </c>
      <c r="B39" s="24">
        <f>38371503+96466+511948-44103</f>
        <v>38935814</v>
      </c>
      <c r="C39" s="24">
        <v>39631366</v>
      </c>
      <c r="D39" s="24">
        <v>41448975</v>
      </c>
    </row>
    <row r="40" spans="1:4" s="14" customFormat="1" ht="157.5" customHeight="1">
      <c r="A40" s="23" t="s">
        <v>20</v>
      </c>
      <c r="B40" s="31">
        <f>75004602+115641.25+25176-785064.11</f>
        <v>74360355.14</v>
      </c>
      <c r="C40" s="31">
        <v>77535996</v>
      </c>
      <c r="D40" s="31">
        <v>81155423</v>
      </c>
    </row>
    <row r="41" spans="1:4" ht="87.75" customHeight="1">
      <c r="A41" s="23" t="s">
        <v>21</v>
      </c>
      <c r="B41" s="24">
        <v>46200</v>
      </c>
      <c r="C41" s="24">
        <v>46200</v>
      </c>
      <c r="D41" s="24">
        <v>46200</v>
      </c>
    </row>
    <row r="42" spans="1:4" ht="102" customHeight="1">
      <c r="A42" s="23" t="s">
        <v>22</v>
      </c>
      <c r="B42" s="24">
        <f>876122.63-229494.81</f>
        <v>646627.8200000001</v>
      </c>
      <c r="C42" s="24">
        <v>1045329.47</v>
      </c>
      <c r="D42" s="24">
        <v>1045329.47</v>
      </c>
    </row>
    <row r="43" spans="1:4" ht="81" customHeight="1">
      <c r="A43" s="23" t="s">
        <v>25</v>
      </c>
      <c r="B43" s="24">
        <f>2146914-18914</f>
        <v>2128000</v>
      </c>
      <c r="C43" s="24">
        <v>12881484</v>
      </c>
      <c r="D43" s="24">
        <v>6440742</v>
      </c>
    </row>
    <row r="44" spans="1:4" ht="120.75" customHeight="1">
      <c r="A44" s="23" t="s">
        <v>23</v>
      </c>
      <c r="B44" s="24">
        <v>5956</v>
      </c>
      <c r="C44" s="24">
        <v>2978</v>
      </c>
      <c r="D44" s="24">
        <v>2978</v>
      </c>
    </row>
    <row r="45" spans="1:4" ht="120.75" customHeight="1">
      <c r="A45" s="23" t="s">
        <v>24</v>
      </c>
      <c r="B45" s="24">
        <v>101433.22</v>
      </c>
      <c r="C45" s="24">
        <v>0</v>
      </c>
      <c r="D45" s="24">
        <v>0</v>
      </c>
    </row>
    <row r="46" spans="1:4" ht="114" customHeight="1">
      <c r="A46" s="23" t="s">
        <v>26</v>
      </c>
      <c r="B46" s="24">
        <v>5376</v>
      </c>
      <c r="C46" s="24">
        <v>5620</v>
      </c>
      <c r="D46" s="24">
        <v>5910</v>
      </c>
    </row>
    <row r="47" spans="1:4" ht="33" customHeight="1">
      <c r="A47" s="34" t="s">
        <v>28</v>
      </c>
      <c r="B47" s="10">
        <f>B48</f>
        <v>258507.64</v>
      </c>
      <c r="C47" s="10">
        <f>C48</f>
        <v>0</v>
      </c>
      <c r="D47" s="10">
        <f>D48</f>
        <v>0</v>
      </c>
    </row>
    <row r="48" spans="1:4" ht="85.5" customHeight="1">
      <c r="A48" s="23" t="s">
        <v>29</v>
      </c>
      <c r="B48" s="24">
        <f>140181+116817.64+1509</f>
        <v>258507.64</v>
      </c>
      <c r="C48" s="24">
        <v>0</v>
      </c>
      <c r="D48" s="24">
        <v>0</v>
      </c>
    </row>
    <row r="49" spans="1:4" s="15" customFormat="1" ht="36.75" customHeight="1">
      <c r="A49" s="9" t="s">
        <v>37</v>
      </c>
      <c r="B49" s="10">
        <f>B19+B47</f>
        <v>256159660.11999997</v>
      </c>
      <c r="C49" s="10">
        <f>C19+C47</f>
        <v>235326816.47</v>
      </c>
      <c r="D49" s="10">
        <f>D19+D47</f>
        <v>220737900.47</v>
      </c>
    </row>
    <row r="50" spans="1:4" s="17" customFormat="1" ht="19.5" customHeight="1">
      <c r="A50" s="16"/>
      <c r="C50" s="22"/>
      <c r="D50" s="22" t="s">
        <v>48</v>
      </c>
    </row>
    <row r="51" s="19" customFormat="1" ht="19.5" customHeight="1">
      <c r="A51" s="18"/>
    </row>
    <row r="52" ht="18.75">
      <c r="A52" s="16"/>
    </row>
    <row r="53" ht="18.75">
      <c r="A53" s="16"/>
    </row>
    <row r="54" spans="1:2" s="20" customFormat="1" ht="15.75">
      <c r="A54" s="18"/>
      <c r="B54" s="38"/>
    </row>
    <row r="55" spans="1:2" s="20" customFormat="1" ht="15.75">
      <c r="A55" s="18"/>
      <c r="B55" s="39"/>
    </row>
    <row r="56" spans="1:2" s="20" customFormat="1" ht="15.75">
      <c r="A56" s="18"/>
      <c r="B56" s="21"/>
    </row>
    <row r="57" s="20" customFormat="1" ht="15.75">
      <c r="A57" s="18"/>
    </row>
    <row r="58" ht="18.75">
      <c r="A58" s="16"/>
    </row>
    <row r="59" ht="18.75">
      <c r="A59" s="16"/>
    </row>
    <row r="60" ht="18.75">
      <c r="A60" s="16"/>
    </row>
    <row r="61" ht="18.75">
      <c r="A61" s="16"/>
    </row>
  </sheetData>
  <sheetProtection selectLockedCells="1" selectUnlockedCells="1"/>
  <mergeCells count="17">
    <mergeCell ref="B10:D10"/>
    <mergeCell ref="B11:D11"/>
    <mergeCell ref="B1:D1"/>
    <mergeCell ref="B2:D2"/>
    <mergeCell ref="B3:D3"/>
    <mergeCell ref="B4:D4"/>
    <mergeCell ref="B5:D5"/>
    <mergeCell ref="B6:D6"/>
    <mergeCell ref="A15:D15"/>
    <mergeCell ref="C13:D13"/>
    <mergeCell ref="B54:B55"/>
    <mergeCell ref="A16:A17"/>
    <mergeCell ref="B16:D16"/>
    <mergeCell ref="A14:D14"/>
    <mergeCell ref="B7:D7"/>
    <mergeCell ref="B8:D8"/>
    <mergeCell ref="B9:D9"/>
  </mergeCells>
  <printOptions/>
  <pageMargins left="1.062992125984252" right="0.8661417322834646" top="0.7874015748031497" bottom="0.7874015748031497" header="0" footer="0.5118110236220472"/>
  <pageSetup fitToHeight="0" fitToWidth="1" horizontalDpi="300" verticalDpi="300" orientation="portrait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2018-12-06T06:16:51Z</cp:lastPrinted>
  <dcterms:created xsi:type="dcterms:W3CDTF">2015-11-12T13:52:25Z</dcterms:created>
  <dcterms:modified xsi:type="dcterms:W3CDTF">2019-12-09T11:15:52Z</dcterms:modified>
  <cp:category/>
  <cp:version/>
  <cp:contentType/>
  <cp:contentStatus/>
</cp:coreProperties>
</file>