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<sst xmlns="http://schemas.openxmlformats.org/spreadsheetml/2006/main" count="70" uniqueCount="67">
  <si>
    <t>1</t>
  </si>
  <si>
    <t>Сумма, руб.</t>
  </si>
  <si>
    <t>Название безвозмездных поступлений/КБК</t>
  </si>
  <si>
    <t xml:space="preserve">Субвенции </t>
  </si>
  <si>
    <t>Дотации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</si>
  <si>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</si>
  <si>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</si>
  <si>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</si>
  <si>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</si>
  <si>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</si>
  <si>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</si>
  <si>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</si>
  <si>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</si>
  <si>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</si>
  <si>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</si>
  <si>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</si>
  <si>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</si>
  <si>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</si>
  <si>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</si>
  <si>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</si>
  <si>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</si>
  <si>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</si>
  <si>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</si>
  <si>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</si>
  <si>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</si>
  <si>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2023 год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</si>
  <si>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</si>
  <si>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</si>
  <si>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 xml:space="preserve">Субвенции бюджетам муниципальных образований Ивановской области на осуществление исполнительно-распорядительными органами муниципальных образований государственных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Федерации/ 035 2 02 35120 05 0000 150 </t>
  </si>
  <si>
    <t>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организациях/039 2 02 25304 05 0000 150</t>
  </si>
  <si>
    <t>III.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</si>
  <si>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150, в том числе:</t>
  </si>
  <si>
    <t>- Талицко-Мугреевское сельское поселение</t>
  </si>
  <si>
    <t>- Хотимльское сельское поселение</t>
  </si>
  <si>
    <t>- Новоклязьминское сельское поселение</t>
  </si>
  <si>
    <t>- Мугреево-Никольское сельское поселение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</si>
  <si>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спортом/039 2 02 25097 05 0000 150</t>
  </si>
  <si>
    <t>IV. Прочие безвозмездные поступления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</si>
  <si>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направленностей/039 2 02 25491 05 0000 150</t>
  </si>
  <si>
    <t>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организаций/039 2 02 45303 05 0000 150</t>
  </si>
  <si>
    <t>- Южское городское поселение</t>
  </si>
  <si>
    <t>Безвозмездные поступления в бюджет Южского муниципального района в 2022 году и плановом периоде 2023 и 2024 годов</t>
  </si>
  <si>
    <t>2024 год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</si>
  <si>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150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</si>
  <si>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150</t>
  </si>
  <si>
    <t>Иные межбюджетные трансферты бюджетам муниципальных районов Ивановской области на благоустройство территорий муниципальных дошкольных образовательных организаций Ивановской области/039 2 02 49999 05 0000 150</t>
  </si>
  <si>
    <t>Приложение № 2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</si>
  <si>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</si>
  <si>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</si>
  <si>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</si>
  <si>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</si>
  <si>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</si>
  <si>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</si>
  <si>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на 2022 год и на плановый</t>
  </si>
  <si>
    <t>период 2023 и 2024 годов""</t>
  </si>
  <si>
    <t>"Таблица 2</t>
  </si>
  <si>
    <t>- Холуйское сельское поселение</t>
  </si>
  <si>
    <t>Поступления от денежных пожертвований, предоставляемых физическими лицами получателям средств бюджетов муниципальных районов/039 2 07 05020 05 00000 150</t>
  </si>
  <si>
    <t>Субсидии бюджетам муниципальных образований Ивановской области на реализацию мероприятий по капитальному ремонту объектов общего образования/039 2 02 29999 05 0000 150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</si>
  <si>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150</t>
  </si>
  <si>
    <t>Субсидии бюджетам муниципальных образований Ивановской области на модернизацию школьных систем образования/039 2 02 25750 05 0000 150</t>
  </si>
  <si>
    <t>Субсидии бюджетам муниципальных образований Ивановской области на капитальный ремонт объектов дополнительного образования детей/039 2 02 29999 05 0000 150</t>
  </si>
  <si>
    <t>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образований/035 2 02 25519 05 0000 150</t>
  </si>
  <si>
    <t>Субсидии бюджетам муниципальных районов и городских округов Ивановской области на софинансирование расходных обязательств органов местного самоуправления по осуществлению дополнительных мероприятий по профилактике и противодействию распространения новой коронавирусной инфекции (COVID-19) в муниципальных образовательных организациях/039 2 02 29999 05 0000 150</t>
  </si>
  <si>
    <t>"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</si>
  <si>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значения)/044 2 02 20041 05 0000 150</t>
  </si>
  <si>
    <t>от 22.07.2022 № 72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</si>
</sst>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3" fillId="25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18" fillId="0" borderId="10" xfId="0" applyNumberFormat="1" applyFont="1" applyFill="1" applyBorder="1" applyAlignment="1">
      <alignment horizontal="center" vertical="center"/>
    </xf>
    <xf numFmtId="4" fontId="19" fillId="26" borderId="10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0" fontId="19" fillId="26" borderId="10" xfId="0" applyFont="1" applyFill="1" applyBorder="1" applyAlignment="1">
      <alignment horizontal="justify" vertical="top" wrapText="1"/>
    </xf>
    <xf numFmtId="49" fontId="18" fillId="25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top" wrapText="1"/>
    </xf>
    <xf numFmtId="0" fontId="19" fillId="24" borderId="10" xfId="0" applyFont="1" applyFill="1" applyBorder="1" applyAlignment="1">
      <alignment horizontal="justify" vertical="top" wrapText="1"/>
    </xf>
    <xf numFmtId="49" fontId="19" fillId="24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top"/>
    </xf>
    <xf numFmtId="0" fontId="18" fillId="0" borderId="0" xfId="0" applyFont="1" applyAlignment="1">
      <alignment horizontal="right"/>
    </xf>
    <xf numFmtId="0" fontId="34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tabSelected="1" zoomScale="89" zoomScaleNormal="89" workbookViewId="0" topLeftCell="A1">
      <selection activeCell="B12" sqref="B12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44" t="s">
        <v>46</v>
      </c>
      <c r="C1" s="44"/>
      <c r="D1" s="44"/>
    </row>
    <row r="2" spans="2:4" ht="18.75">
      <c r="B2" s="44" t="s">
        <v>47</v>
      </c>
      <c r="C2" s="44"/>
      <c r="D2" s="44"/>
    </row>
    <row r="3" spans="2:4" ht="18.75">
      <c r="B3" s="44" t="s">
        <v>48</v>
      </c>
      <c r="C3" s="44"/>
      <c r="D3" s="44"/>
    </row>
    <row r="4" spans="2:4" ht="18.75">
      <c r="B4" s="44" t="s">
        <v>49</v>
      </c>
      <c r="C4" s="44"/>
      <c r="D4" s="44"/>
    </row>
    <row r="5" spans="2:4" ht="18.75">
      <c r="B5" s="44" t="s">
        <v>50</v>
      </c>
      <c r="C5" s="44"/>
      <c r="D5" s="44"/>
    </row>
    <row r="6" spans="2:4" ht="18.75">
      <c r="B6" s="44" t="s">
        <v>48</v>
      </c>
      <c r="C6" s="44"/>
      <c r="D6" s="44"/>
    </row>
    <row r="7" spans="2:4" ht="18.75">
      <c r="B7" s="44" t="s">
        <v>51</v>
      </c>
      <c r="C7" s="44"/>
      <c r="D7" s="44"/>
    </row>
    <row r="8" spans="2:4" ht="18.75">
      <c r="B8" s="44" t="s">
        <v>52</v>
      </c>
      <c r="C8" s="44"/>
      <c r="D8" s="44"/>
    </row>
    <row r="9" spans="2:4" ht="18.75">
      <c r="B9" s="44" t="s">
        <v>53</v>
      </c>
      <c r="C9" s="44"/>
      <c r="D9" s="44"/>
    </row>
    <row r="10" spans="2:4" ht="18.75">
      <c r="B10" s="44" t="s">
        <v>54</v>
      </c>
      <c r="C10" s="44"/>
      <c r="D10" s="44"/>
    </row>
    <row r="11" spans="2:4" ht="18.75">
      <c r="B11" s="54" t="s">
        <v>66</v>
      </c>
      <c r="C11" s="54"/>
      <c r="D11" s="54"/>
    </row>
    <row r="13" spans="1:4" ht="20.25" customHeight="1">
      <c r="A13" s="1"/>
      <c r="B13" s="2"/>
      <c r="C13" s="46" t="s">
        <v>55</v>
      </c>
      <c r="D13" s="46"/>
    </row>
    <row r="14" spans="1:4" s="4" customFormat="1" ht="28.5" customHeight="1">
      <c r="A14" s="53" t="s">
        <v>41</v>
      </c>
      <c r="B14" s="53"/>
      <c r="C14" s="53"/>
      <c r="D14" s="53"/>
    </row>
    <row r="15" spans="1:4" ht="18" customHeight="1">
      <c r="A15" s="45"/>
      <c r="B15" s="45"/>
      <c r="C15" s="45"/>
      <c r="D15" s="45"/>
    </row>
    <row r="16" spans="1:4" s="6" customFormat="1" ht="27.75" customHeight="1">
      <c r="A16" s="49" t="s">
        <v>2</v>
      </c>
      <c r="B16" s="50" t="s">
        <v>1</v>
      </c>
      <c r="C16" s="51"/>
      <c r="D16" s="52"/>
    </row>
    <row r="17" spans="1:4" s="6" customFormat="1" ht="27.75" customHeight="1">
      <c r="A17" s="49"/>
      <c r="B17" s="5" t="s">
        <v>23</v>
      </c>
      <c r="C17" s="5" t="s">
        <v>25</v>
      </c>
      <c r="D17" s="5" t="s">
        <v>42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1">
        <v>4</v>
      </c>
    </row>
    <row r="19" spans="1:4" s="11" customFormat="1" ht="33.75" customHeight="1">
      <c r="A19" s="9" t="s">
        <v>20</v>
      </c>
      <c r="B19" s="10">
        <f>B20+B23+B41+B53</f>
        <v>474412461.15</v>
      </c>
      <c r="C19" s="10">
        <f>C20+C23+C41+C53</f>
        <v>254799501.46999997</v>
      </c>
      <c r="D19" s="10">
        <f>D20+D23+D41+D53</f>
        <v>247571607.69</v>
      </c>
    </row>
    <row r="20" spans="1:4" s="13" customFormat="1" ht="25.5" customHeight="1">
      <c r="A20" s="12" t="s">
        <v>4</v>
      </c>
      <c r="B20" s="28">
        <f>SUM(B21:B22)</f>
        <v>139864642.82</v>
      </c>
      <c r="C20" s="28">
        <f>SUM(C21:C22)</f>
        <v>109622900</v>
      </c>
      <c r="D20" s="28">
        <f>SUM(D21:D22)</f>
        <v>100051100</v>
      </c>
    </row>
    <row r="21" spans="1:4" s="6" customFormat="1" ht="47.25" customHeight="1">
      <c r="A21" s="29" t="s">
        <v>5</v>
      </c>
      <c r="B21" s="33">
        <f>108208100+5626800</f>
        <v>113834900</v>
      </c>
      <c r="C21" s="34">
        <f>89553500+20069400</f>
        <v>109622900</v>
      </c>
      <c r="D21" s="34">
        <f>89553500+10497600</f>
        <v>100051100</v>
      </c>
    </row>
    <row r="22" spans="1:4" s="6" customFormat="1" ht="48" customHeight="1">
      <c r="A22" s="29" t="s">
        <v>6</v>
      </c>
      <c r="B22" s="32">
        <f>21087775.95+886126.87+4055840</f>
        <v>26029742.82</v>
      </c>
      <c r="C22" s="32">
        <v>0</v>
      </c>
      <c r="D22" s="24">
        <v>0</v>
      </c>
    </row>
    <row r="23" spans="1:4" s="4" customFormat="1" ht="30" customHeight="1">
      <c r="A23" s="27" t="s">
        <v>21</v>
      </c>
      <c r="B23" s="26">
        <f>SUM(B24:B40)</f>
        <v>179466864.8</v>
      </c>
      <c r="C23" s="26">
        <f>SUM(C24:C40)</f>
        <v>8545045.25</v>
      </c>
      <c r="D23" s="26">
        <f>SUM(D24:D40)</f>
        <v>11435952.870000001</v>
      </c>
    </row>
    <row r="24" spans="1:4" s="4" customFormat="1" ht="57.75" customHeight="1">
      <c r="A24" s="23" t="s">
        <v>7</v>
      </c>
      <c r="B24" s="24">
        <v>546840</v>
      </c>
      <c r="C24" s="24">
        <v>546840</v>
      </c>
      <c r="D24" s="24">
        <v>546840</v>
      </c>
    </row>
    <row r="25" spans="1:4" s="4" customFormat="1" ht="96" customHeight="1">
      <c r="A25" s="23" t="s">
        <v>8</v>
      </c>
      <c r="B25" s="24">
        <v>1806131.03</v>
      </c>
      <c r="C25" s="24">
        <v>0</v>
      </c>
      <c r="D25" s="24">
        <v>0</v>
      </c>
    </row>
    <row r="26" spans="1:4" s="4" customFormat="1" ht="98.25" customHeight="1">
      <c r="A26" s="23" t="s">
        <v>9</v>
      </c>
      <c r="B26" s="24">
        <f>1385478-257801</f>
        <v>1127677</v>
      </c>
      <c r="C26" s="24">
        <v>0</v>
      </c>
      <c r="D26" s="24">
        <v>0</v>
      </c>
    </row>
    <row r="27" spans="1:4" s="4" customFormat="1" ht="91.5" customHeight="1">
      <c r="A27" s="23" t="s">
        <v>10</v>
      </c>
      <c r="B27" s="24">
        <f>5640876+121781</f>
        <v>5762657</v>
      </c>
      <c r="C27" s="24">
        <v>0</v>
      </c>
      <c r="D27" s="24">
        <v>0</v>
      </c>
    </row>
    <row r="28" spans="1:4" s="4" customFormat="1" ht="78" customHeight="1">
      <c r="A28" s="23" t="s">
        <v>19</v>
      </c>
      <c r="B28" s="24">
        <f>1558414+70482</f>
        <v>1628896</v>
      </c>
      <c r="C28" s="24">
        <v>0</v>
      </c>
      <c r="D28" s="24">
        <v>0</v>
      </c>
    </row>
    <row r="29" spans="1:4" s="4" customFormat="1" ht="68.25" customHeight="1">
      <c r="A29" s="23" t="s">
        <v>29</v>
      </c>
      <c r="B29" s="24">
        <f>8035004.4-433686.15</f>
        <v>7601318.25</v>
      </c>
      <c r="C29" s="24">
        <f>7797742.8+107676.45</f>
        <v>7905419.25</v>
      </c>
      <c r="D29" s="24">
        <v>8127461.25</v>
      </c>
    </row>
    <row r="30" spans="1:4" s="4" customFormat="1" ht="66.75" customHeight="1">
      <c r="A30" s="40" t="s">
        <v>36</v>
      </c>
      <c r="B30" s="24">
        <f>2349818.19+59101.01</f>
        <v>2408919.1999999997</v>
      </c>
      <c r="C30" s="24">
        <v>0</v>
      </c>
      <c r="D30" s="24">
        <v>2670060.62</v>
      </c>
    </row>
    <row r="31" spans="1:4" s="4" customFormat="1" ht="74.25" customHeight="1">
      <c r="A31" s="23" t="s">
        <v>38</v>
      </c>
      <c r="B31" s="24">
        <v>492482.4</v>
      </c>
      <c r="C31" s="24">
        <v>0</v>
      </c>
      <c r="D31" s="24">
        <v>0</v>
      </c>
    </row>
    <row r="32" spans="1:4" s="4" customFormat="1" ht="82.5" customHeight="1">
      <c r="A32" s="23" t="s">
        <v>43</v>
      </c>
      <c r="B32" s="24">
        <v>1300000</v>
      </c>
      <c r="C32" s="24">
        <v>0</v>
      </c>
      <c r="D32" s="24">
        <v>0</v>
      </c>
    </row>
    <row r="33" spans="1:4" s="4" customFormat="1" ht="80.25" customHeight="1">
      <c r="A33" s="23" t="s">
        <v>44</v>
      </c>
      <c r="B33" s="24">
        <v>500000</v>
      </c>
      <c r="C33" s="24">
        <v>0</v>
      </c>
      <c r="D33" s="24">
        <v>0</v>
      </c>
    </row>
    <row r="34" spans="1:4" s="4" customFormat="1" ht="70.5" customHeight="1">
      <c r="A34" s="23" t="s">
        <v>58</v>
      </c>
      <c r="B34" s="24">
        <v>18439195.5</v>
      </c>
      <c r="C34" s="24">
        <v>0</v>
      </c>
      <c r="D34" s="24">
        <v>0</v>
      </c>
    </row>
    <row r="35" spans="1:4" s="4" customFormat="1" ht="49.5" customHeight="1">
      <c r="A35" s="23" t="s">
        <v>61</v>
      </c>
      <c r="B35" s="24">
        <v>40854795.3</v>
      </c>
      <c r="C35" s="24">
        <v>0</v>
      </c>
      <c r="D35" s="24">
        <v>0</v>
      </c>
    </row>
    <row r="36" spans="1:4" s="4" customFormat="1" ht="60" customHeight="1">
      <c r="A36" s="23" t="s">
        <v>60</v>
      </c>
      <c r="B36" s="24">
        <f>54495268.82+3583071.88</f>
        <v>58078340.7</v>
      </c>
      <c r="C36" s="24">
        <v>0</v>
      </c>
      <c r="D36" s="24">
        <v>0</v>
      </c>
    </row>
    <row r="37" spans="1:4" s="4" customFormat="1" ht="74.25" customHeight="1">
      <c r="A37" s="23" t="s">
        <v>59</v>
      </c>
      <c r="B37" s="24">
        <v>21600000</v>
      </c>
      <c r="C37" s="24">
        <v>0</v>
      </c>
      <c r="D37" s="24">
        <v>0</v>
      </c>
    </row>
    <row r="38" spans="1:4" s="4" customFormat="1" ht="74.25" customHeight="1">
      <c r="A38" s="23" t="s">
        <v>62</v>
      </c>
      <c r="B38" s="24">
        <v>102348</v>
      </c>
      <c r="C38" s="24">
        <v>92786</v>
      </c>
      <c r="D38" s="24">
        <v>91591</v>
      </c>
    </row>
    <row r="39" spans="1:4" s="4" customFormat="1" ht="101.25" customHeight="1">
      <c r="A39" s="43" t="s">
        <v>63</v>
      </c>
      <c r="B39" s="24">
        <v>281821.9</v>
      </c>
      <c r="C39" s="24">
        <v>0</v>
      </c>
      <c r="D39" s="24">
        <v>0</v>
      </c>
    </row>
    <row r="40" spans="1:4" s="4" customFormat="1" ht="74.25" customHeight="1">
      <c r="A40" s="23" t="s">
        <v>65</v>
      </c>
      <c r="B40" s="24">
        <v>16935442.52</v>
      </c>
      <c r="C40" s="24">
        <v>0</v>
      </c>
      <c r="D40" s="24">
        <v>0</v>
      </c>
    </row>
    <row r="41" spans="1:4" s="6" customFormat="1" ht="30" customHeight="1">
      <c r="A41" s="25" t="s">
        <v>3</v>
      </c>
      <c r="B41" s="26">
        <f>SUM(B42:B52)</f>
        <v>133891836.31</v>
      </c>
      <c r="C41" s="26">
        <f>SUM(C42:C52)</f>
        <v>127960236.21999998</v>
      </c>
      <c r="D41" s="26">
        <f>SUM(D42:D52)</f>
        <v>127960074.82</v>
      </c>
    </row>
    <row r="42" spans="1:4" ht="67.5" customHeight="1">
      <c r="A42" s="37" t="s">
        <v>11</v>
      </c>
      <c r="B42" s="24">
        <f>466591.09+44196.64</f>
        <v>510787.73000000004</v>
      </c>
      <c r="C42" s="24">
        <v>408434</v>
      </c>
      <c r="D42" s="24">
        <v>408434</v>
      </c>
    </row>
    <row r="43" spans="1:4" ht="68.25" customHeight="1">
      <c r="A43" s="23" t="s">
        <v>12</v>
      </c>
      <c r="B43" s="24">
        <v>10971</v>
      </c>
      <c r="C43" s="24">
        <v>11125.5</v>
      </c>
      <c r="D43" s="24">
        <v>11125.5</v>
      </c>
    </row>
    <row r="44" spans="1:4" ht="121.5" customHeight="1">
      <c r="A44" s="23" t="s">
        <v>13</v>
      </c>
      <c r="B44" s="24">
        <v>515561</v>
      </c>
      <c r="C44" s="24">
        <v>506857</v>
      </c>
      <c r="D44" s="24">
        <v>506857</v>
      </c>
    </row>
    <row r="45" spans="1:4" ht="116.25" customHeight="1">
      <c r="A45" s="23" t="s">
        <v>24</v>
      </c>
      <c r="B45" s="24">
        <f>41240052+168284</f>
        <v>41408336</v>
      </c>
      <c r="C45" s="24">
        <v>41448975</v>
      </c>
      <c r="D45" s="24">
        <v>41448975</v>
      </c>
    </row>
    <row r="46" spans="1:4" s="14" customFormat="1" ht="157.5" customHeight="1">
      <c r="A46" s="23" t="s">
        <v>14</v>
      </c>
      <c r="B46" s="30">
        <f>84000656.75+273591.5</f>
        <v>84274248.25</v>
      </c>
      <c r="C46" s="30">
        <v>80977838</v>
      </c>
      <c r="D46" s="30">
        <v>80977838</v>
      </c>
    </row>
    <row r="47" spans="1:4" ht="87.75" customHeight="1">
      <c r="A47" s="23" t="s">
        <v>15</v>
      </c>
      <c r="B47" s="24">
        <v>52080</v>
      </c>
      <c r="C47" s="24">
        <v>52080</v>
      </c>
      <c r="D47" s="24">
        <v>52080</v>
      </c>
    </row>
    <row r="48" spans="1:4" ht="102" customHeight="1">
      <c r="A48" s="23" t="s">
        <v>16</v>
      </c>
      <c r="B48" s="24">
        <v>1194575.73</v>
      </c>
      <c r="C48" s="24">
        <v>752210.16</v>
      </c>
      <c r="D48" s="24">
        <v>752210.16</v>
      </c>
    </row>
    <row r="49" spans="1:4" ht="81" customHeight="1">
      <c r="A49" s="23" t="s">
        <v>18</v>
      </c>
      <c r="B49" s="24">
        <f>6609556.8-944222.4</f>
        <v>5665334.399999999</v>
      </c>
      <c r="C49" s="24">
        <v>3776889.6</v>
      </c>
      <c r="D49" s="24">
        <f>944222.4+2832667.2</f>
        <v>3776889.6</v>
      </c>
    </row>
    <row r="50" spans="1:4" ht="92.25" customHeight="1">
      <c r="A50" s="23" t="s">
        <v>26</v>
      </c>
      <c r="B50" s="24">
        <f>66392.85+65607.15</f>
        <v>132000</v>
      </c>
      <c r="C50" s="24">
        <v>24245.25</v>
      </c>
      <c r="D50" s="24">
        <v>24245.25</v>
      </c>
    </row>
    <row r="51" spans="1:4" ht="120.75" customHeight="1">
      <c r="A51" s="23" t="s">
        <v>17</v>
      </c>
      <c r="B51" s="24">
        <v>101433.22</v>
      </c>
      <c r="C51" s="24">
        <v>0</v>
      </c>
      <c r="D51" s="24">
        <v>0</v>
      </c>
    </row>
    <row r="52" spans="1:4" ht="105" customHeight="1">
      <c r="A52" s="23" t="s">
        <v>28</v>
      </c>
      <c r="B52" s="24">
        <f>24425.32+2083.66</f>
        <v>26508.98</v>
      </c>
      <c r="C52" s="24">
        <f>5079.62-3497.91</f>
        <v>1581.71</v>
      </c>
      <c r="D52" s="24">
        <v>1420.31</v>
      </c>
    </row>
    <row r="53" spans="1:4" ht="30.75" customHeight="1">
      <c r="A53" s="36" t="s">
        <v>27</v>
      </c>
      <c r="B53" s="35">
        <f>SUM(B54:B55)</f>
        <v>21189117.22</v>
      </c>
      <c r="C53" s="35">
        <f>SUM(C54:C55)</f>
        <v>8671320</v>
      </c>
      <c r="D53" s="35">
        <f>SUM(D54:D55)</f>
        <v>8124480</v>
      </c>
    </row>
    <row r="54" spans="1:4" ht="87.75" customHeight="1">
      <c r="A54" s="23" t="s">
        <v>39</v>
      </c>
      <c r="B54" s="24">
        <f>8436960+234360</f>
        <v>8671320</v>
      </c>
      <c r="C54" s="24">
        <f>8436960+234360</f>
        <v>8671320</v>
      </c>
      <c r="D54" s="24">
        <v>8124480</v>
      </c>
    </row>
    <row r="55" spans="1:4" ht="71.25" customHeight="1">
      <c r="A55" s="23" t="s">
        <v>45</v>
      </c>
      <c r="B55" s="24">
        <v>12517797.22</v>
      </c>
      <c r="C55" s="24">
        <v>0</v>
      </c>
      <c r="D55" s="24">
        <v>0</v>
      </c>
    </row>
    <row r="56" spans="1:4" ht="39.75" customHeight="1">
      <c r="A56" s="38" t="s">
        <v>30</v>
      </c>
      <c r="B56" s="35">
        <f>B57</f>
        <v>432296.01000000007</v>
      </c>
      <c r="C56" s="35">
        <f>C57</f>
        <v>432296.01000000007</v>
      </c>
      <c r="D56" s="35">
        <f>D57</f>
        <v>432296.01000000007</v>
      </c>
    </row>
    <row r="57" spans="1:4" ht="84.75" customHeight="1">
      <c r="A57" s="23" t="s">
        <v>31</v>
      </c>
      <c r="B57" s="24">
        <f>SUM(B58:B65)</f>
        <v>432296.01000000007</v>
      </c>
      <c r="C57" s="24">
        <f>SUM(C58:C65)</f>
        <v>432296.01000000007</v>
      </c>
      <c r="D57" s="24">
        <f>SUM(D58:D65)</f>
        <v>432296.01000000007</v>
      </c>
    </row>
    <row r="58" spans="1:4" ht="37.5" customHeight="1" hidden="1">
      <c r="A58" s="39" t="s">
        <v>40</v>
      </c>
      <c r="B58" s="24">
        <v>0</v>
      </c>
      <c r="C58" s="24">
        <v>0</v>
      </c>
      <c r="D58" s="24">
        <v>0</v>
      </c>
    </row>
    <row r="59" spans="1:4" ht="37.5" customHeight="1">
      <c r="A59" s="39" t="s">
        <v>40</v>
      </c>
      <c r="B59" s="24">
        <v>3600</v>
      </c>
      <c r="C59" s="24">
        <v>3600</v>
      </c>
      <c r="D59" s="24">
        <v>3600</v>
      </c>
    </row>
    <row r="60" spans="1:4" ht="30.75" customHeight="1">
      <c r="A60" s="39" t="s">
        <v>32</v>
      </c>
      <c r="B60" s="24">
        <f>237572.4+14137.01</f>
        <v>251709.41</v>
      </c>
      <c r="C60" s="24">
        <f>237572.4+14137.01</f>
        <v>251709.41</v>
      </c>
      <c r="D60" s="24">
        <v>251709.41</v>
      </c>
    </row>
    <row r="61" spans="1:4" ht="31.5" customHeight="1">
      <c r="A61" s="39" t="s">
        <v>33</v>
      </c>
      <c r="B61" s="24">
        <f aca="true" t="shared" si="0" ref="B61:C63">43087+1159.65</f>
        <v>44246.65</v>
      </c>
      <c r="C61" s="24">
        <f t="shared" si="0"/>
        <v>44246.65</v>
      </c>
      <c r="D61" s="24">
        <v>44246.65</v>
      </c>
    </row>
    <row r="62" spans="1:4" ht="30.75" customHeight="1">
      <c r="A62" s="39" t="s">
        <v>34</v>
      </c>
      <c r="B62" s="24">
        <f t="shared" si="0"/>
        <v>44246.65</v>
      </c>
      <c r="C62" s="24">
        <f t="shared" si="0"/>
        <v>44246.65</v>
      </c>
      <c r="D62" s="24">
        <v>44246.65</v>
      </c>
    </row>
    <row r="63" spans="1:4" ht="36.75" customHeight="1">
      <c r="A63" s="39" t="s">
        <v>35</v>
      </c>
      <c r="B63" s="24">
        <f t="shared" si="0"/>
        <v>44246.65</v>
      </c>
      <c r="C63" s="24">
        <f t="shared" si="0"/>
        <v>44246.65</v>
      </c>
      <c r="D63" s="24">
        <v>44246.65</v>
      </c>
    </row>
    <row r="64" spans="1:4" ht="37.5" customHeight="1" hidden="1">
      <c r="A64" s="41" t="s">
        <v>37</v>
      </c>
      <c r="B64" s="10">
        <v>0</v>
      </c>
      <c r="C64" s="10">
        <v>0</v>
      </c>
      <c r="D64" s="10">
        <v>0</v>
      </c>
    </row>
    <row r="65" spans="1:4" ht="37.5" customHeight="1">
      <c r="A65" s="39" t="s">
        <v>56</v>
      </c>
      <c r="B65" s="24">
        <v>44246.65</v>
      </c>
      <c r="C65" s="24">
        <v>44246.65</v>
      </c>
      <c r="D65" s="24">
        <v>44246.65</v>
      </c>
    </row>
    <row r="66" spans="1:4" ht="37.5" customHeight="1">
      <c r="A66" s="42" t="s">
        <v>37</v>
      </c>
      <c r="B66" s="10">
        <f>B67</f>
        <v>50000</v>
      </c>
      <c r="C66" s="10">
        <f>C67</f>
        <v>0</v>
      </c>
      <c r="D66" s="10">
        <f>D67</f>
        <v>0</v>
      </c>
    </row>
    <row r="67" spans="1:4" ht="37.5" customHeight="1">
      <c r="A67" s="39" t="s">
        <v>57</v>
      </c>
      <c r="B67" s="24">
        <v>50000</v>
      </c>
      <c r="C67" s="24">
        <v>0</v>
      </c>
      <c r="D67" s="24">
        <v>0</v>
      </c>
    </row>
    <row r="68" spans="1:4" s="15" customFormat="1" ht="36.75" customHeight="1">
      <c r="A68" s="9" t="s">
        <v>22</v>
      </c>
      <c r="B68" s="10">
        <f>B19+B56+B64+B66</f>
        <v>474894757.15999997</v>
      </c>
      <c r="C68" s="10">
        <f>C19+C56+C64+C66</f>
        <v>255231797.47999996</v>
      </c>
      <c r="D68" s="10">
        <f>D19+D56+D64+D66</f>
        <v>248003903.7</v>
      </c>
    </row>
    <row r="69" spans="1:4" s="17" customFormat="1" ht="19.5" customHeight="1">
      <c r="A69" s="16"/>
      <c r="C69" s="22"/>
      <c r="D69" s="22" t="s">
        <v>64</v>
      </c>
    </row>
    <row r="70" s="19" customFormat="1" ht="19.5" customHeight="1">
      <c r="A70" s="18"/>
    </row>
    <row r="71" ht="18.75">
      <c r="A71" s="16"/>
    </row>
    <row r="72" ht="18.75">
      <c r="A72" s="16"/>
    </row>
    <row r="73" spans="1:2" s="20" customFormat="1" ht="15.75">
      <c r="A73" s="18"/>
      <c r="B73" s="47"/>
    </row>
    <row r="74" spans="1:2" s="20" customFormat="1" ht="15.75">
      <c r="A74" s="18"/>
      <c r="B74" s="48"/>
    </row>
    <row r="75" spans="1:2" s="20" customFormat="1" ht="15.75">
      <c r="A75" s="18"/>
      <c r="B75" s="21"/>
    </row>
    <row r="76" s="20" customFormat="1" ht="15.75">
      <c r="A76" s="18"/>
    </row>
    <row r="77" ht="18.75">
      <c r="A77" s="16"/>
    </row>
    <row r="78" ht="18.75">
      <c r="A78" s="16"/>
    </row>
    <row r="79" ht="18.75">
      <c r="A79" s="16"/>
    </row>
    <row r="80" ht="18.75">
      <c r="A80" s="16"/>
    </row>
  </sheetData>
  <sheetProtection selectLockedCells="1" selectUnlockedCells="1"/>
  <mergeCells count="17">
    <mergeCell ref="B9:D9"/>
    <mergeCell ref="A15:D15"/>
    <mergeCell ref="C13:D13"/>
    <mergeCell ref="B73:B74"/>
    <mergeCell ref="A16:A17"/>
    <mergeCell ref="B16:D16"/>
    <mergeCell ref="A14:D14"/>
    <mergeCell ref="B10:D10"/>
    <mergeCell ref="B11:D11"/>
    <mergeCell ref="B7:D7"/>
    <mergeCell ref="B8:D8"/>
    <mergeCell ref="B1:D1"/>
    <mergeCell ref="B2:D2"/>
    <mergeCell ref="B3:D3"/>
    <mergeCell ref="B4:D4"/>
    <mergeCell ref="B5:D5"/>
    <mergeCell ref="B6:D6"/>
  </mergeCells>
  <printOptions/>
  <pageMargins left="1.062992125984252" right="0.8661417322834646" top="0.5905511811023623" bottom="0.5905511811023623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2022-02-09T08:36:31Z</cp:lastPrinted>
  <dcterms:created xsi:type="dcterms:W3CDTF">2015-11-12T13:52:25Z</dcterms:created>
  <dcterms:modified xsi:type="dcterms:W3CDTF">2022-07-26T08:48:11Z</dcterms:modified>
  <cp:category/>
  <cp:version/>
  <cp:contentType/>
  <cp:contentStatus/>
</cp:coreProperties>
</file>