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<sst xmlns="http://schemas.openxmlformats.org/spreadsheetml/2006/main" count="411" uniqueCount="358">
  <si>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</si>
  <si>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</si>
  <si>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</si>
  <si>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</si>
  <si>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</si>
  <si>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</si>
  <si>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</si>
  <si>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</si>
  <si>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</si>
  <si>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</si>
  <si>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</si>
  <si>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</si>
  <si>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</si>
  <si>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</si>
  <si>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</si>
  <si>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</si>
  <si>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</si>
  <si>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</si>
  <si>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</si>
  <si>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</si>
  <si>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</si>
  <si>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</si>
  <si>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</si>
  <si>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</si>
  <si>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</si>
  <si>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</si>
  <si>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</si>
  <si>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</si>
  <si>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</si>
  <si>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</si>
  <si>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041 1 11 05013 10 0000 120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</si>
  <si>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</si>
  <si>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</si>
  <si>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</si>
  <si>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</si>
  <si>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</si>
  <si>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048 1 12 01040 01 0000 120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</si>
  <si>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</si>
  <si>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</si>
  <si>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</si>
  <si>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</si>
  <si>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</si>
  <si>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</si>
  <si>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</si>
  <si>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</si>
  <si>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</si>
  <si>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</si>
  <si>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</si>
  <si>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</si>
  <si>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</si>
  <si>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182 1 16 03030 01 0000 140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</si>
  <si>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</si>
  <si>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</si>
  <si>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</si>
  <si>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</si>
  <si>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</si>
  <si>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</si>
  <si>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</si>
  <si>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</si>
  <si>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</si>
  <si>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</si>
  <si>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</si>
  <si>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</si>
  <si>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</si>
  <si>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</si>
  <si>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</si>
  <si>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</si>
  <si>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</si>
  <si>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</si>
  <si>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</si>
  <si>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</si>
  <si>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</si>
  <si>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</si>
  <si>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</si>
  <si>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</si>
  <si>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</si>
  <si>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</si>
  <si>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</si>
  <si>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</si>
  <si>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</si>
  <si>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</si>
  <si>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</si>
  <si>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</si>
  <si>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</si>
  <si>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</si>
  <si>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</si>
  <si>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</si>
  <si>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</si>
  <si>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</si>
  <si>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</si>
  <si>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</si>
  <si>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</si>
  <si>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</si>
  <si>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</si>
  <si>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</si>
  <si>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</si>
  <si>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</si>
  <si>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Сумма, руб.</t>
  </si>
  <si>
    <t>000 2 08 00000 00 0000 000</t>
  </si>
  <si>
    <t>000 2 08 05000 05 0000 180</t>
  </si>
  <si>
    <t>037 2 08 05000 05 0000 180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</si>
  <si>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</si>
  <si>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</si>
  <si>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</si>
  <si>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</si>
  <si>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</si>
  <si>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</si>
  <si>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</si>
  <si>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</si>
  <si>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</si>
  <si>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</si>
  <si>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</si>
  <si>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</si>
  <si>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</si>
  <si>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</si>
  <si>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</si>
  <si>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</si>
  <si>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</si>
  <si>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</si>
  <si>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</si>
  <si>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</si>
  <si>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</si>
  <si>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</si>
  <si>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000 1 16 03030 01 0000 140</t>
  </si>
  <si>
    <t>000 1 05 03010 01 0000 110</t>
  </si>
  <si>
    <t>000 1 11 05013 10 0000 120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</si>
  <si>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</si>
  <si>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</si>
  <si>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</si>
  <si>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</si>
  <si>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</si>
  <si>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</si>
  <si>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</t>
    </r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</si>
  <si>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</si>
  <si>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</si>
  <si>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</si>
  <si>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</si>
  <si>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</si>
  <si>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</si>
  <si>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</si>
  <si>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t xml:space="preserve">000 1 11 05013 13 0000 120 </t>
  </si>
  <si>
    <t>041 1 11 05013 13 0000 120</t>
  </si>
  <si>
    <t>041 1 14 06013 13 0000 430</t>
  </si>
  <si>
    <t>000 1 14 06013 13 0000 430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</si>
  <si>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</si>
  <si>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</si>
  <si>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</si>
  <si>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</si>
  <si>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188 1 16 08020 01 0000 140</t>
  </si>
  <si>
    <t>000 1 17 00000 00 0000 000</t>
  </si>
  <si>
    <t>ПРОЧИЕ НЕНАЛОГОВЫЕ ДОХОДЫ</t>
  </si>
  <si>
    <t>100 1 03 02230 01 0000 110</t>
  </si>
  <si>
    <t>100 1 03 02240 01 0000 110</t>
  </si>
  <si>
    <t>100 1 03 02250 01 0000 110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</si>
  <si>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</si>
  <si>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</si>
  <si>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</si>
  <si>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</si>
  <si>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</si>
  <si>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</si>
  <si>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</si>
  <si>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</si>
  <si>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t>000 1 12 01020 01 0000 120</t>
  </si>
  <si>
    <t>Плата за выбросы загрязняющих веществ в атмосферный воздух передвижными объектами</t>
  </si>
  <si>
    <t>048 1 12 01020 01 0000 120</t>
  </si>
  <si>
    <t xml:space="preserve">ДОХОДЫ ОТ ОКАЗАНИЯ ПЛАТНЫХ УСЛУГ (РАБОТ) И КОМПЕНСАЦИИ ЗАТРАТ ГОСУДАРСТВА </t>
  </si>
  <si>
    <r>
      <t xml:space="preserve">Доходы от компенсации затрат государства </t>
    </r>
    <r>
      <rPr>
        <sz val="14"/>
        <rFont val="Times New Roman"/>
        <family val="1"/>
      </rPr>
      <t xml:space="preserve">                                         </t>
    </r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</si>
  <si>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</si>
  <si>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</si>
  <si>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</si>
  <si>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</si>
  <si>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</si>
  <si>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</si>
  <si>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041 1 16 25030 01 0000 140</t>
  </si>
  <si>
    <r>
      <t xml:space="preserve">Прочие поступления от денежных взысканий (штрафов) и иных сумм в возмещение ущерба </t>
    </r>
    <r>
      <rPr>
        <sz val="14"/>
        <rFont val="Times New Roman"/>
        <family val="1"/>
      </rPr>
      <t xml:space="preserve">                       </t>
    </r>
  </si>
  <si>
    <r>
      <t>Прочие поступления от денежных взысканий (штрафов) и иных сумм в возмещение ущерба, зачисляемые в бюджеты муниципальных районов</t>
    </r>
    <r>
      <rPr>
        <sz val="14"/>
        <rFont val="Times New Roman"/>
        <family val="1"/>
      </rPr>
      <t xml:space="preserve">     </t>
    </r>
    <r>
      <rPr>
        <i/>
        <sz val="14"/>
        <rFont val="Times New Roman"/>
        <family val="1"/>
      </rPr>
      <t xml:space="preserve">  </t>
    </r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</si>
  <si>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</si>
  <si>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</si>
  <si>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</si>
  <si>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r>
      <t>Прочие субсидии бюджетам муниципальных районов</t>
    </r>
    <r>
      <rPr>
        <i/>
        <sz val="10"/>
        <color indexed="56"/>
        <rFont val="Times New Roman"/>
        <family val="1"/>
      </rPr>
      <t xml:space="preserve"> </t>
    </r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</si>
  <si>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</si>
  <si>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</si>
  <si>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000 1 05 04020 02 0000 110</t>
  </si>
  <si>
    <t>182 1 05 04020 02 0000 110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</si>
  <si>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</si>
  <si>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2017 год</t>
  </si>
  <si>
    <t>2018 год</t>
  </si>
  <si>
    <t>2019 год</t>
  </si>
  <si>
    <t xml:space="preserve">Доходы бюджета Южского муниципального района по кодам классификации доходов бюджетов на 2017 год и плановый период 2018 и 2019 годов </t>
  </si>
  <si>
    <t xml:space="preserve">на 2017 год и на плановый </t>
  </si>
  <si>
    <t>период 2018 и 2019 годов"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</si>
  <si>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</si>
  <si>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>Единый налог на вмененный доход для отдельных видов деятельности</t>
    </r>
    <r>
      <rPr>
        <i/>
        <sz val="10"/>
        <color indexed="56"/>
        <rFont val="Times New Roman"/>
        <family val="1"/>
      </rPr>
      <t xml:space="preserve">         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</si>
  <si>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</si>
  <si>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   </t>
    </r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</si>
  <si>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</si>
  <si>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</si>
  <si>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</si>
  <si>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</si>
  <si>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</si>
  <si>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</si>
  <si>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t xml:space="preserve">ДОХОДЫ ОТ ИСПОЛЬЗОВАНИЯ ИМУЩЕСТВА, НАХОДЯЩЕГОСЯ В ГОСУДАРСТВЕННОЙ И МУНИЦИПАЛЬНОЙ СОБСТВЕННОСТИ </t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</si>
  <si>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 </t>
    </r>
    <r>
      <rPr>
        <i/>
        <sz val="10"/>
        <color indexed="56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                                       </t>
    </r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</si>
  <si>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</si>
  <si>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</si>
  <si>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  </r>
    <r>
      <rPr>
        <i/>
        <sz val="10"/>
        <color indexed="56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                                                                             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</si>
  <si>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0"/>
        <color indexed="56"/>
        <rFont val="Times New Roman"/>
        <family val="1"/>
      </rPr>
      <t xml:space="preserve">     </t>
    </r>
    <r>
      <rPr>
        <sz val="14"/>
        <rFont val="Times New Roman"/>
        <family val="1"/>
      </rPr>
      <t xml:space="preserve">                    </t>
    </r>
  </si>
  <si>
    <r>
  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4"/>
        <rFont val="Times New Roman"/>
        <family val="1"/>
      </rPr>
      <t xml:space="preserve">                                 </t>
    </r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</si>
  <si>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</si>
  <si>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</si>
  <si>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</si>
  <si>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041 1 13 02995 05 0000 130</t>
  </si>
  <si>
    <t>415 1 16 90050 05 0000 140</t>
  </si>
  <si>
    <t>000 1 14 06013 10 0000 430</t>
  </si>
  <si>
    <t>041 1 14 06013 10 0000 430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</si>
  <si>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</si>
  <si>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000 2 02 10000 00 0000 151</t>
  </si>
  <si>
    <t>000 2 02 15001 00 0000 151</t>
  </si>
  <si>
    <t>000 2 02 15001 05 0000 151</t>
  </si>
  <si>
    <t>037 2 02 15001 05 0000 151</t>
  </si>
  <si>
    <t>000 2 02 20000 00 0000 151</t>
  </si>
  <si>
    <t>000 2 02 29999 00 0000 151</t>
  </si>
  <si>
    <t>000 2 02 29999 05 0000 151</t>
  </si>
  <si>
    <t>039 2 02 29999 05 0000 151</t>
  </si>
  <si>
    <t>000 2 02 30000 00 0000 151</t>
  </si>
  <si>
    <t>000 2 02 30024 00 0000 151</t>
  </si>
  <si>
    <t>000 2 02 30024 05 0000 151</t>
  </si>
  <si>
    <t>035 2 02 30024 05 0000 151</t>
  </si>
  <si>
    <t>039 2 02 30024 05 0000 151</t>
  </si>
  <si>
    <t xml:space="preserve">044 2 02 30024 05 0000 151 </t>
  </si>
  <si>
    <t>000 2 02 39999 00 0000 151</t>
  </si>
  <si>
    <t>000 2 02 39999 05 0000 151</t>
  </si>
  <si>
    <t>039 2 02 39999 05 0000 151</t>
  </si>
  <si>
    <r>
      <t xml:space="preserve">от </t>
    </r>
    <r>
      <rPr>
        <u val="single"/>
        <sz val="14"/>
        <rFont val="Times New Roman"/>
        <family val="1"/>
      </rPr>
      <t>26.12.2016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105</t>
    </r>
  </si>
  <si>
    <t>000 2 02 40000 00 0000 151</t>
  </si>
  <si>
    <t>000 2 02 40014 00 0000 151</t>
  </si>
  <si>
    <t>000 2 02 40014 05 0000 151</t>
  </si>
  <si>
    <t>043 2 02 40014 05 0000 151</t>
  </si>
  <si>
    <t>000 2 19 00000 00 0000 000</t>
  </si>
  <si>
    <t>000 2 19 00000 05 0000 151</t>
  </si>
  <si>
    <t>000 2 19 60010 05 0000 151</t>
  </si>
  <si>
    <t>039 2 19 60010 05 0000 151</t>
  </si>
  <si>
    <t xml:space="preserve">Иные межбюджетные трансферты 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</si>
  <si>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</si>
  <si>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</si>
  <si>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</si>
  <si>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</si>
  <si>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</si>
  <si>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035 2 02 29999 05 0000 151</t>
  </si>
  <si>
    <t xml:space="preserve">000 1 14 06025 05 0000 430 </t>
  </si>
  <si>
    <t xml:space="preserve">041 1 14 06025 05 0000 430 </t>
  </si>
  <si>
    <t>000 2 02 20051 00 0000 151</t>
  </si>
  <si>
    <t>000 2 02 20051 05 0000 151</t>
  </si>
  <si>
    <t>035 2 02 20051 05 0000 151</t>
  </si>
  <si>
    <t>000 2 02 15002 00 0000 151</t>
  </si>
  <si>
    <t>000 2 02 15002 05 0000 151</t>
  </si>
  <si>
    <t>037 2 02 15002 05 0000 151</t>
  </si>
  <si>
    <t>041 2 02 29999 05 0000 151</t>
  </si>
  <si>
    <t>000 2 02 25519 00 0000 151</t>
  </si>
  <si>
    <t>000 2 02 25519 05 0000 151</t>
  </si>
  <si>
    <t>035 2 02 25519 05 0000 151</t>
  </si>
  <si>
    <t>"Приложение № 2</t>
  </si>
  <si>
    <t>Приложение № 1</t>
  </si>
  <si>
    <t>к Решению Совета Южского</t>
  </si>
  <si>
    <t>"О внесении изменений и дополнений</t>
  </si>
  <si>
    <t xml:space="preserve">в Решение Совета Южского </t>
  </si>
  <si>
    <t>от 26.12.2016 № 105 "О бюджете</t>
  </si>
  <si>
    <t>Южского муниципального района</t>
  </si>
  <si>
    <t>на 2017 год и на плановый</t>
  </si>
  <si>
    <t>период 2018 и 2019 годов""</t>
  </si>
  <si>
    <t xml:space="preserve">НАЛОГОВЫЕ И НЕНАЛОГОВЫЕ ДОХОДЫ </t>
  </si>
  <si>
    <t>000 1 03 02260 01 0000 110</t>
  </si>
  <si>
    <t>100 1 03 02260 01 0000 110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</si>
  <si>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</si>
  <si>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000 1 05 02020 02 0000 110</t>
  </si>
  <si>
    <t>182 1 05 02020 02 0000 110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</si>
  <si>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</si>
  <si>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000 1 09 01030 05 0000 110</t>
  </si>
  <si>
    <t>000 1 09 01000 00 0000 110</t>
  </si>
  <si>
    <t>182 1 09 01030 05 0000 110</t>
  </si>
  <si>
    <t>000 1 09 04000 00 0000 110</t>
  </si>
  <si>
    <t>000 1 09 04010 02 0000 110</t>
  </si>
  <si>
    <t>182 1 09 04010 02 0000 110</t>
  </si>
  <si>
    <t>000 1 09 04053 05 0000 110</t>
  </si>
  <si>
    <t>182 1 09 04053 05 0000 110</t>
  </si>
  <si>
    <t>000 1 09 06000 02 0000 110</t>
  </si>
  <si>
    <t>000 1 09 06010 02 0000 110</t>
  </si>
  <si>
    <t>182 1 09 06010 02 0000 110</t>
  </si>
  <si>
    <t xml:space="preserve">000 1 09 07033 05 0000 110 </t>
  </si>
  <si>
    <t>182 1 09 07033 05 0000 110</t>
  </si>
  <si>
    <t>000 1 09 07053 05 0000 110</t>
  </si>
  <si>
    <t>182 1 09 07053 05 0000 110</t>
  </si>
  <si>
    <t xml:space="preserve">ЗАДОЛЖЕННОСТЬ И ПЕРЕРАСЧЕТЫ ПО ОТМЕНЕННЫМ НАЛОГАМ, СБОРАМ И ИНЫМ ОБЯЗАТЕЛЬНЫМ ПЛАТЕЖАМ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</si>
  <si>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</si>
  <si>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</si>
  <si>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Налоги на имущество
</t>
  </si>
  <si>
    <t xml:space="preserve">Налог на имущество предприятий
</t>
  </si>
  <si>
    <t>000 1 09 04050 00 0000 110</t>
  </si>
  <si>
    <t xml:space="preserve">Земельный налог (по обязательствам, возникшим до 1 января 2006 года)
</t>
  </si>
  <si>
    <t xml:space="preserve">Земельный налог (по обязательствам, возникшим до 1 января 2006 года), мобилизуемый на межселенных территориях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</si>
  <si>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</si>
  <si>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</si>
  <si>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>Налог с продаж</t>
  </si>
  <si>
    <t>000 1 09 07000 00 0000 110</t>
  </si>
  <si>
    <t xml:space="preserve">Прочие налоги и сборы (по отмененным местным налогам и сборам)
</t>
  </si>
  <si>
    <t>000 1 09 07030 00 0000 110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</si>
  <si>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</si>
  <si>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</si>
  <si>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>000 1 09 07050 00 0000 110</t>
  </si>
  <si>
    <t xml:space="preserve">Прочие местные налоги и сборы
</t>
  </si>
  <si>
    <t xml:space="preserve">Прочие местные налоги и сборы, мобилизуемые на территориях муниципальных районов
</t>
  </si>
  <si>
    <t>000 1 11 03000 00 0000 120</t>
  </si>
  <si>
    <t>000 1 11 03050 05 0000 120</t>
  </si>
  <si>
    <t xml:space="preserve">Проценты, полученные от предоставления бюджетных кредитов внутри страны
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</si>
  <si>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</si>
  <si>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</si>
  <si>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000 1 11 05013 05 0000 120</t>
  </si>
  <si>
    <t>041 1 11 05013 05 0000 120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</si>
  <si>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</si>
  <si>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044 1 13 02995 05 0000 130</t>
  </si>
  <si>
    <t>000 1 14 06013 05 0000 430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</si>
  <si>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</si>
  <si>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041 1 14 06013 05 0000 430</t>
  </si>
  <si>
    <t>000 1 16 33000 00 0000 140</t>
  </si>
  <si>
    <t>000 1 16 33050 05 0000 140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</si>
  <si>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</si>
  <si>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</si>
  <si>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161 1 16 33050 05 0000 140</t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</si>
  <si>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</t>
    </r>
  </si>
  <si>
    <t>"</t>
  </si>
  <si>
    <t>Прочие субсидии бюджетам муниципальных районов</t>
  </si>
  <si>
    <t xml:space="preserve">Прочие субсидии бюджетам муниципальных районов </t>
  </si>
  <si>
    <r>
      <t xml:space="preserve">Прочие субсидии бюджетам муниципальных районов </t>
    </r>
  </si>
  <si>
    <t xml:space="preserve">Прочие субсидии </t>
  </si>
  <si>
    <t xml:space="preserve">Субсидия бюджетам муниципальных районов на поддержку отрасли культуры </t>
  </si>
  <si>
    <t xml:space="preserve">Субсидия бюджетам на поддержку отрасли культуры </t>
  </si>
  <si>
    <t xml:space="preserve">Субсидии бюджетам муниципальных районов на реализацию федеральных целевых программ </t>
  </si>
  <si>
    <t xml:space="preserve">Субсидии бюджетам на реализацию федеральных целевых программ </t>
  </si>
  <si>
    <t xml:space="preserve">Субсидии бюджетам бюджетной системы Российской Федерации (межбюджетные субсидии) </t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</si>
  <si>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</si>
  <si>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Дотации бюджетам на поддержку мер по обеспечению сбалансированности бюджетов </t>
  </si>
  <si>
    <r>
      <t xml:space="preserve">Дотации бюджетам бюджетной системы Российской Федерации </t>
    </r>
  </si>
  <si>
    <t>Безвозмездные поступления от других бюджетов бюджетной системы Российской Федерации</t>
  </si>
  <si>
    <r>
      <t xml:space="preserve">БЕЗВОЗМЕЗДНЫЕ ПОСТУПЛЕНИЯ </t>
    </r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</si>
  <si>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 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</si>
  <si>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</si>
  <si>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</si>
  <si>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</si>
  <si>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находящихся в государственной и муниципальной собственности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</si>
  <si>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</si>
  <si>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</si>
  <si>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</si>
  <si>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МАТЕРИАЛЬНЫХ И НЕМАТЕРИАЛЬНЫХ АКТИВОВ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</si>
  <si>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</si>
  <si>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188 1 16 28000 01 0000 140</t>
  </si>
  <si>
    <t>041 1 16 90050 05 0000 140</t>
  </si>
  <si>
    <t>076 1 16 90050 05 0000 140</t>
  </si>
  <si>
    <t>от 22.09.2017 № 84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</si>
</sst>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4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10"/>
      <color indexed="56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top" wrapText="1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shrinkToFit="1"/>
    </xf>
    <xf numFmtId="4" fontId="3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shrinkToFit="1"/>
    </xf>
    <xf numFmtId="0" fontId="2" fillId="0" borderId="10" xfId="0" applyFont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justify" vertical="top" wrapText="1"/>
    </xf>
    <xf numFmtId="4" fontId="9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49" fontId="2" fillId="34" borderId="10" xfId="0" applyNumberFormat="1" applyFont="1" applyFill="1" applyBorder="1" applyAlignment="1">
      <alignment horizontal="justify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top" wrapText="1"/>
    </xf>
    <xf numFmtId="2" fontId="3" fillId="34" borderId="10" xfId="0" applyNumberFormat="1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171" fontId="2" fillId="34" borderId="10" xfId="6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top" shrinkToFit="1"/>
    </xf>
    <xf numFmtId="0" fontId="3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shrinkToFit="1"/>
    </xf>
    <xf numFmtId="0" fontId="2" fillId="34" borderId="10" xfId="0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justify" vertical="top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2" fontId="3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2" fillId="0" borderId="0" xfId="0" applyFont="1" applyAlignment="1">
      <alignment horizontal="right"/>
    </xf>
    <xf numFmtId="0" fontId="53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1"/>
  <sheetViews>
    <sheetView tabSelected="1" zoomScalePageLayoutView="0" workbookViewId="0" topLeftCell="A1">
      <selection activeCell="C11" sqref="C11:E11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4" width="19.375" style="4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50" t="s">
        <v>262</v>
      </c>
      <c r="D1" s="50"/>
      <c r="E1" s="50"/>
    </row>
    <row r="2" spans="3:5" ht="18.75">
      <c r="C2" s="55" t="s">
        <v>263</v>
      </c>
      <c r="D2" s="55"/>
      <c r="E2" s="55"/>
    </row>
    <row r="3" spans="3:5" ht="18.75">
      <c r="C3" s="55" t="s">
        <v>71</v>
      </c>
      <c r="D3" s="55"/>
      <c r="E3" s="55"/>
    </row>
    <row r="4" spans="3:5" ht="18.75">
      <c r="C4" s="55" t="s">
        <v>264</v>
      </c>
      <c r="D4" s="55"/>
      <c r="E4" s="55"/>
    </row>
    <row r="5" spans="3:5" ht="18.75">
      <c r="C5" s="55" t="s">
        <v>265</v>
      </c>
      <c r="D5" s="55"/>
      <c r="E5" s="55"/>
    </row>
    <row r="6" spans="3:5" ht="18.75">
      <c r="C6" s="55" t="s">
        <v>71</v>
      </c>
      <c r="D6" s="55"/>
      <c r="E6" s="55"/>
    </row>
    <row r="7" spans="3:5" ht="18.75">
      <c r="C7" s="55" t="s">
        <v>266</v>
      </c>
      <c r="D7" s="55"/>
      <c r="E7" s="55"/>
    </row>
    <row r="8" spans="3:5" ht="18.75">
      <c r="C8" s="55" t="s">
        <v>267</v>
      </c>
      <c r="D8" s="55"/>
      <c r="E8" s="55"/>
    </row>
    <row r="9" spans="3:5" ht="18.75">
      <c r="C9" s="55" t="s">
        <v>268</v>
      </c>
      <c r="D9" s="55"/>
      <c r="E9" s="55"/>
    </row>
    <row r="10" spans="3:5" ht="18.75">
      <c r="C10" s="55" t="s">
        <v>269</v>
      </c>
      <c r="D10" s="55"/>
      <c r="E10" s="55"/>
    </row>
    <row r="11" spans="3:5" ht="18.75">
      <c r="C11" s="56" t="s">
        <v>357</v>
      </c>
      <c r="D11" s="56"/>
      <c r="E11" s="56"/>
    </row>
    <row r="12" spans="3:5" ht="13.5" customHeight="1">
      <c r="C12" s="55"/>
      <c r="D12" s="55"/>
      <c r="E12" s="55"/>
    </row>
    <row r="13" spans="3:5" ht="18.75">
      <c r="C13" s="49" t="s">
        <v>261</v>
      </c>
      <c r="D13" s="49"/>
      <c r="E13" s="49"/>
    </row>
    <row r="14" spans="3:5" ht="18.75">
      <c r="C14" s="49" t="s">
        <v>70</v>
      </c>
      <c r="D14" s="49"/>
      <c r="E14" s="49"/>
    </row>
    <row r="15" spans="3:5" ht="18.75">
      <c r="C15" s="49" t="s">
        <v>71</v>
      </c>
      <c r="D15" s="49"/>
      <c r="E15" s="49"/>
    </row>
    <row r="16" spans="3:5" ht="18.75">
      <c r="C16" s="49" t="s">
        <v>72</v>
      </c>
      <c r="D16" s="49"/>
      <c r="E16" s="49"/>
    </row>
    <row r="17" spans="3:5" ht="18.75">
      <c r="C17" s="49" t="s">
        <v>71</v>
      </c>
      <c r="D17" s="49"/>
      <c r="E17" s="49"/>
    </row>
    <row r="18" spans="3:5" ht="18.75">
      <c r="C18" s="49" t="s">
        <v>189</v>
      </c>
      <c r="D18" s="49"/>
      <c r="E18" s="49"/>
    </row>
    <row r="19" spans="3:5" ht="18.75">
      <c r="C19" s="50" t="s">
        <v>190</v>
      </c>
      <c r="D19" s="50"/>
      <c r="E19" s="50"/>
    </row>
    <row r="20" spans="3:5" ht="18.75">
      <c r="C20" s="50" t="s">
        <v>233</v>
      </c>
      <c r="D20" s="50"/>
      <c r="E20" s="50"/>
    </row>
    <row r="21" ht="18.75">
      <c r="C21" s="5"/>
    </row>
    <row r="22" ht="18.75">
      <c r="E22" s="5" t="s">
        <v>73</v>
      </c>
    </row>
    <row r="24" spans="1:5" ht="40.5" customHeight="1">
      <c r="A24" s="53" t="s">
        <v>188</v>
      </c>
      <c r="B24" s="53"/>
      <c r="C24" s="53"/>
      <c r="D24" s="53"/>
      <c r="E24" s="53"/>
    </row>
    <row r="25" spans="1:5" ht="14.25" customHeight="1">
      <c r="A25" s="54"/>
      <c r="B25" s="54"/>
      <c r="C25" s="54"/>
      <c r="D25" s="54"/>
      <c r="E25" s="54"/>
    </row>
    <row r="26" spans="1:5" ht="42.75" customHeight="1">
      <c r="A26" s="52" t="s">
        <v>68</v>
      </c>
      <c r="B26" s="52" t="s">
        <v>69</v>
      </c>
      <c r="C26" s="52" t="s">
        <v>97</v>
      </c>
      <c r="D26" s="52"/>
      <c r="E26" s="52"/>
    </row>
    <row r="27" spans="1:5" ht="18.75">
      <c r="A27" s="52"/>
      <c r="B27" s="52"/>
      <c r="C27" s="24" t="s">
        <v>185</v>
      </c>
      <c r="D27" s="23" t="s">
        <v>186</v>
      </c>
      <c r="E27" s="23" t="s">
        <v>187</v>
      </c>
    </row>
    <row r="28" spans="1:5" ht="18.75">
      <c r="A28" s="16">
        <v>1</v>
      </c>
      <c r="B28" s="16">
        <v>2</v>
      </c>
      <c r="C28" s="6">
        <v>3</v>
      </c>
      <c r="D28" s="25">
        <v>4</v>
      </c>
      <c r="E28" s="25">
        <v>5</v>
      </c>
    </row>
    <row r="29" spans="1:5" ht="46.5" customHeight="1">
      <c r="A29" s="17" t="s">
        <v>11</v>
      </c>
      <c r="B29" s="18" t="s">
        <v>270</v>
      </c>
      <c r="C29" s="12">
        <f>C30+C40+C50+C63++C91+C109+C119+C131+C146+C71</f>
        <v>70086283.63</v>
      </c>
      <c r="D29" s="12">
        <f>D30+D40+D50+D62+D63+D70+D91+D109+D119+D131+D146+D174</f>
        <v>62697496</v>
      </c>
      <c r="E29" s="12">
        <f>E30+E40+E50+E62+E63+E70+E91+E109+E119+E131+E146+E174</f>
        <v>62785593</v>
      </c>
    </row>
    <row r="30" spans="1:5" ht="18.75">
      <c r="A30" s="17" t="s">
        <v>12</v>
      </c>
      <c r="B30" s="18" t="s">
        <v>13</v>
      </c>
      <c r="C30" s="12">
        <f>C31</f>
        <v>45712800</v>
      </c>
      <c r="D30" s="12">
        <f>D31</f>
        <v>46000791</v>
      </c>
      <c r="E30" s="12">
        <f>E31</f>
        <v>46000791</v>
      </c>
    </row>
    <row r="31" spans="1:5" ht="18.75">
      <c r="A31" s="13" t="s">
        <v>14</v>
      </c>
      <c r="B31" s="14" t="s">
        <v>15</v>
      </c>
      <c r="C31" s="19">
        <f>C32+C34+C38+C36</f>
        <v>45712800</v>
      </c>
      <c r="D31" s="19">
        <f>D32+D34+D38+D36</f>
        <v>46000791</v>
      </c>
      <c r="E31" s="19">
        <f>E32+E34+E38+E36</f>
        <v>46000791</v>
      </c>
    </row>
    <row r="32" spans="1:5" ht="150.75" customHeight="1">
      <c r="A32" s="13" t="s">
        <v>104</v>
      </c>
      <c r="B32" s="10" t="s">
        <v>82</v>
      </c>
      <c r="C32" s="7">
        <f>C33</f>
        <v>45132800</v>
      </c>
      <c r="D32" s="7">
        <f>D33</f>
        <v>45417151</v>
      </c>
      <c r="E32" s="7">
        <f>E33</f>
        <v>45417151</v>
      </c>
    </row>
    <row r="33" spans="1:5" ht="153" customHeight="1">
      <c r="A33" s="22" t="s">
        <v>16</v>
      </c>
      <c r="B33" s="26" t="s">
        <v>82</v>
      </c>
      <c r="C33" s="11">
        <v>45132800</v>
      </c>
      <c r="D33" s="11">
        <v>45417151</v>
      </c>
      <c r="E33" s="11">
        <v>45417151</v>
      </c>
    </row>
    <row r="34" spans="1:5" ht="210" customHeight="1">
      <c r="A34" s="22" t="s">
        <v>105</v>
      </c>
      <c r="B34" s="26" t="s">
        <v>18</v>
      </c>
      <c r="C34" s="11">
        <f>C35</f>
        <v>238000</v>
      </c>
      <c r="D34" s="11">
        <f>D35</f>
        <v>239500</v>
      </c>
      <c r="E34" s="11">
        <f>E35</f>
        <v>239500</v>
      </c>
    </row>
    <row r="35" spans="1:5" ht="207" customHeight="1">
      <c r="A35" s="22" t="s">
        <v>17</v>
      </c>
      <c r="B35" s="26" t="s">
        <v>18</v>
      </c>
      <c r="C35" s="11">
        <v>238000</v>
      </c>
      <c r="D35" s="36">
        <v>239500</v>
      </c>
      <c r="E35" s="36">
        <v>239500</v>
      </c>
    </row>
    <row r="36" spans="1:5" ht="94.5" customHeight="1">
      <c r="A36" s="22" t="s">
        <v>106</v>
      </c>
      <c r="B36" s="30" t="s">
        <v>76</v>
      </c>
      <c r="C36" s="8">
        <f>C37</f>
        <v>112000</v>
      </c>
      <c r="D36" s="8">
        <f>D37</f>
        <v>112700</v>
      </c>
      <c r="E36" s="8">
        <f>E37</f>
        <v>112700</v>
      </c>
    </row>
    <row r="37" spans="1:5" ht="93.75">
      <c r="A37" s="22" t="s">
        <v>19</v>
      </c>
      <c r="B37" s="30" t="s">
        <v>76</v>
      </c>
      <c r="C37" s="8">
        <v>112000</v>
      </c>
      <c r="D37" s="8">
        <v>112700</v>
      </c>
      <c r="E37" s="8">
        <v>112700</v>
      </c>
    </row>
    <row r="38" spans="1:5" ht="186.75" customHeight="1">
      <c r="A38" s="22" t="s">
        <v>107</v>
      </c>
      <c r="B38" s="26" t="s">
        <v>184</v>
      </c>
      <c r="C38" s="8">
        <f>C39</f>
        <v>230000</v>
      </c>
      <c r="D38" s="8">
        <f>D39</f>
        <v>231440</v>
      </c>
      <c r="E38" s="8">
        <f>E39</f>
        <v>231440</v>
      </c>
    </row>
    <row r="39" spans="1:5" ht="186.75" customHeight="1">
      <c r="A39" s="22" t="s">
        <v>20</v>
      </c>
      <c r="B39" s="26" t="s">
        <v>184</v>
      </c>
      <c r="C39" s="8">
        <v>230000</v>
      </c>
      <c r="D39" s="8">
        <v>231440</v>
      </c>
      <c r="E39" s="8">
        <v>231440</v>
      </c>
    </row>
    <row r="40" spans="1:5" s="9" customFormat="1" ht="78" customHeight="1">
      <c r="A40" s="37" t="s">
        <v>74</v>
      </c>
      <c r="B40" s="38" t="s">
        <v>83</v>
      </c>
      <c r="C40" s="21">
        <f>C41</f>
        <v>4270947</v>
      </c>
      <c r="D40" s="21">
        <f>D41</f>
        <v>4451605</v>
      </c>
      <c r="E40" s="21">
        <f>E41</f>
        <v>4511702</v>
      </c>
    </row>
    <row r="41" spans="1:5" ht="56.25">
      <c r="A41" s="39" t="s">
        <v>75</v>
      </c>
      <c r="B41" s="40" t="s">
        <v>84</v>
      </c>
      <c r="C41" s="8">
        <f>C42+C44+C46+C48</f>
        <v>4270947</v>
      </c>
      <c r="D41" s="8">
        <f>D42+D44+D46+D48</f>
        <v>4451605</v>
      </c>
      <c r="E41" s="8">
        <f>E42+E44+E46+E48</f>
        <v>4511702</v>
      </c>
    </row>
    <row r="42" spans="1:5" ht="131.25" customHeight="1">
      <c r="A42" s="39" t="s">
        <v>110</v>
      </c>
      <c r="B42" s="26" t="s">
        <v>85</v>
      </c>
      <c r="C42" s="8">
        <f>C43</f>
        <v>1603505.99</v>
      </c>
      <c r="D42" s="8">
        <f>D43</f>
        <v>1441985</v>
      </c>
      <c r="E42" s="8">
        <f>E43</f>
        <v>1461452</v>
      </c>
    </row>
    <row r="43" spans="1:5" ht="131.25" customHeight="1">
      <c r="A43" s="39" t="s">
        <v>151</v>
      </c>
      <c r="B43" s="26" t="s">
        <v>85</v>
      </c>
      <c r="C43" s="8">
        <v>1603505.99</v>
      </c>
      <c r="D43" s="8">
        <v>1441985</v>
      </c>
      <c r="E43" s="8">
        <v>1461452</v>
      </c>
    </row>
    <row r="44" spans="1:5" ht="168" customHeight="1">
      <c r="A44" s="39" t="s">
        <v>109</v>
      </c>
      <c r="B44" s="26" t="s">
        <v>86</v>
      </c>
      <c r="C44" s="8">
        <f>C45</f>
        <v>23000</v>
      </c>
      <c r="D44" s="8">
        <f>D45</f>
        <v>23950</v>
      </c>
      <c r="E44" s="8">
        <f>E45</f>
        <v>24273</v>
      </c>
    </row>
    <row r="45" spans="1:5" ht="168" customHeight="1">
      <c r="A45" s="39" t="s">
        <v>152</v>
      </c>
      <c r="B45" s="26" t="s">
        <v>86</v>
      </c>
      <c r="C45" s="8">
        <v>23000</v>
      </c>
      <c r="D45" s="8">
        <v>23950</v>
      </c>
      <c r="E45" s="8">
        <v>24273</v>
      </c>
    </row>
    <row r="46" spans="1:5" ht="150">
      <c r="A46" s="39" t="s">
        <v>108</v>
      </c>
      <c r="B46" s="26" t="s">
        <v>87</v>
      </c>
      <c r="C46" s="8">
        <f>C47</f>
        <v>2864500</v>
      </c>
      <c r="D46" s="8">
        <f>D47</f>
        <v>2985670</v>
      </c>
      <c r="E46" s="8">
        <f>E47</f>
        <v>3025977</v>
      </c>
    </row>
    <row r="47" spans="1:5" ht="150">
      <c r="A47" s="39" t="s">
        <v>153</v>
      </c>
      <c r="B47" s="26" t="s">
        <v>87</v>
      </c>
      <c r="C47" s="8">
        <v>2864500</v>
      </c>
      <c r="D47" s="8">
        <v>2985670</v>
      </c>
      <c r="E47" s="8">
        <v>3025977</v>
      </c>
    </row>
    <row r="48" spans="1:5" ht="168.75">
      <c r="A48" s="39" t="s">
        <v>271</v>
      </c>
      <c r="B48" s="26" t="s">
        <v>273</v>
      </c>
      <c r="C48" s="8">
        <f>C49</f>
        <v>-220058.99</v>
      </c>
      <c r="D48" s="8">
        <f>D49</f>
        <v>0</v>
      </c>
      <c r="E48" s="8">
        <f>E49</f>
        <v>0</v>
      </c>
    </row>
    <row r="49" spans="1:5" ht="168.75">
      <c r="A49" s="39" t="s">
        <v>272</v>
      </c>
      <c r="B49" s="26" t="s">
        <v>273</v>
      </c>
      <c r="C49" s="8">
        <v>-220058.99</v>
      </c>
      <c r="D49" s="8">
        <v>0</v>
      </c>
      <c r="E49" s="8">
        <v>0</v>
      </c>
    </row>
    <row r="50" spans="1:5" ht="37.5">
      <c r="A50" s="31" t="s">
        <v>21</v>
      </c>
      <c r="B50" s="32" t="s">
        <v>191</v>
      </c>
      <c r="C50" s="35">
        <f>C51+C56+C59</f>
        <v>6157794.18</v>
      </c>
      <c r="D50" s="35">
        <f>D51+D56+D59</f>
        <v>6946600</v>
      </c>
      <c r="E50" s="35">
        <f>E51+E56+E59</f>
        <v>6947100</v>
      </c>
    </row>
    <row r="51" spans="1:5" ht="37.5">
      <c r="A51" s="22" t="s">
        <v>77</v>
      </c>
      <c r="B51" s="30" t="s">
        <v>192</v>
      </c>
      <c r="C51" s="41">
        <f>C52+C54</f>
        <v>6092055.38</v>
      </c>
      <c r="D51" s="41">
        <f aca="true" t="shared" si="0" ref="C51:E52">D52</f>
        <v>6889800</v>
      </c>
      <c r="E51" s="41">
        <f t="shared" si="0"/>
        <v>6889800</v>
      </c>
    </row>
    <row r="52" spans="1:5" ht="37.5">
      <c r="A52" s="22" t="s">
        <v>112</v>
      </c>
      <c r="B52" s="30" t="s">
        <v>193</v>
      </c>
      <c r="C52" s="41">
        <f t="shared" si="0"/>
        <v>6091911.47</v>
      </c>
      <c r="D52" s="41">
        <f t="shared" si="0"/>
        <v>6889800</v>
      </c>
      <c r="E52" s="41">
        <f t="shared" si="0"/>
        <v>6889800</v>
      </c>
    </row>
    <row r="53" spans="1:5" ht="37.5">
      <c r="A53" s="22" t="s">
        <v>22</v>
      </c>
      <c r="B53" s="30" t="s">
        <v>194</v>
      </c>
      <c r="C53" s="41">
        <v>6091911.47</v>
      </c>
      <c r="D53" s="41">
        <v>6889800</v>
      </c>
      <c r="E53" s="41">
        <v>6889800</v>
      </c>
    </row>
    <row r="54" spans="1:5" ht="93.75">
      <c r="A54" s="22" t="s">
        <v>274</v>
      </c>
      <c r="B54" s="30" t="s">
        <v>276</v>
      </c>
      <c r="C54" s="41">
        <f>C55</f>
        <v>143.91</v>
      </c>
      <c r="D54" s="41">
        <f>D55</f>
        <v>0</v>
      </c>
      <c r="E54" s="41">
        <f>E55</f>
        <v>0</v>
      </c>
    </row>
    <row r="55" spans="1:5" ht="93.75">
      <c r="A55" s="22" t="s">
        <v>275</v>
      </c>
      <c r="B55" s="30" t="s">
        <v>276</v>
      </c>
      <c r="C55" s="41">
        <v>143.91</v>
      </c>
      <c r="D55" s="41">
        <v>0</v>
      </c>
      <c r="E55" s="41">
        <v>0</v>
      </c>
    </row>
    <row r="56" spans="1:5" ht="24" customHeight="1">
      <c r="A56" s="22" t="s">
        <v>78</v>
      </c>
      <c r="B56" s="30" t="s">
        <v>24</v>
      </c>
      <c r="C56" s="41">
        <f aca="true" t="shared" si="1" ref="C56:E57">C57</f>
        <v>4740.68</v>
      </c>
      <c r="D56" s="41">
        <f t="shared" si="1"/>
        <v>1000</v>
      </c>
      <c r="E56" s="41">
        <f t="shared" si="1"/>
        <v>1000</v>
      </c>
    </row>
    <row r="57" spans="1:5" ht="24" customHeight="1">
      <c r="A57" s="22" t="s">
        <v>124</v>
      </c>
      <c r="B57" s="30" t="s">
        <v>24</v>
      </c>
      <c r="C57" s="41">
        <f t="shared" si="1"/>
        <v>4740.68</v>
      </c>
      <c r="D57" s="41">
        <f t="shared" si="1"/>
        <v>1000</v>
      </c>
      <c r="E57" s="41">
        <f t="shared" si="1"/>
        <v>1000</v>
      </c>
    </row>
    <row r="58" spans="1:5" ht="24" customHeight="1">
      <c r="A58" s="22" t="s">
        <v>23</v>
      </c>
      <c r="B58" s="30" t="s">
        <v>24</v>
      </c>
      <c r="C58" s="8">
        <v>4740.68</v>
      </c>
      <c r="D58" s="8">
        <v>1000</v>
      </c>
      <c r="E58" s="8">
        <v>1000</v>
      </c>
    </row>
    <row r="59" spans="1:5" ht="64.5" customHeight="1">
      <c r="A59" s="22" t="s">
        <v>156</v>
      </c>
      <c r="B59" s="40" t="s">
        <v>157</v>
      </c>
      <c r="C59" s="41">
        <f>C61</f>
        <v>60998.12</v>
      </c>
      <c r="D59" s="41">
        <f>D61</f>
        <v>55800</v>
      </c>
      <c r="E59" s="41">
        <f>E61</f>
        <v>56300</v>
      </c>
    </row>
    <row r="60" spans="1:5" ht="82.5" customHeight="1">
      <c r="A60" s="22" t="s">
        <v>182</v>
      </c>
      <c r="B60" s="40" t="s">
        <v>195</v>
      </c>
      <c r="C60" s="41">
        <f>C61</f>
        <v>60998.12</v>
      </c>
      <c r="D60" s="41">
        <f>D61</f>
        <v>55800</v>
      </c>
      <c r="E60" s="41">
        <f>E61</f>
        <v>56300</v>
      </c>
    </row>
    <row r="61" spans="1:5" ht="81" customHeight="1">
      <c r="A61" s="22" t="s">
        <v>183</v>
      </c>
      <c r="B61" s="40" t="s">
        <v>196</v>
      </c>
      <c r="C61" s="41">
        <v>60998.12</v>
      </c>
      <c r="D61" s="42">
        <v>55800</v>
      </c>
      <c r="E61" s="42">
        <v>56300</v>
      </c>
    </row>
    <row r="62" spans="1:5" ht="24" customHeight="1" hidden="1">
      <c r="A62" s="31" t="s">
        <v>158</v>
      </c>
      <c r="B62" s="32" t="s">
        <v>159</v>
      </c>
      <c r="C62" s="35">
        <v>0</v>
      </c>
      <c r="D62" s="35">
        <v>0</v>
      </c>
      <c r="E62" s="35">
        <v>0</v>
      </c>
    </row>
    <row r="63" spans="1:5" ht="24.75" customHeight="1">
      <c r="A63" s="31" t="s">
        <v>25</v>
      </c>
      <c r="B63" s="32" t="s">
        <v>197</v>
      </c>
      <c r="C63" s="35">
        <f>C66+C69</f>
        <v>953000</v>
      </c>
      <c r="D63" s="35">
        <f>D66+D69</f>
        <v>1004000</v>
      </c>
      <c r="E63" s="35">
        <f>E66+E69</f>
        <v>1034000</v>
      </c>
    </row>
    <row r="64" spans="1:5" ht="63.75" customHeight="1">
      <c r="A64" s="22" t="s">
        <v>111</v>
      </c>
      <c r="B64" s="30" t="s">
        <v>198</v>
      </c>
      <c r="C64" s="11">
        <f aca="true" t="shared" si="2" ref="C64:E65">C65</f>
        <v>938000</v>
      </c>
      <c r="D64" s="11">
        <f t="shared" si="2"/>
        <v>1004000</v>
      </c>
      <c r="E64" s="11">
        <f t="shared" si="2"/>
        <v>1034000</v>
      </c>
    </row>
    <row r="65" spans="1:5" ht="102.75" customHeight="1">
      <c r="A65" s="22" t="s">
        <v>113</v>
      </c>
      <c r="B65" s="26" t="s">
        <v>199</v>
      </c>
      <c r="C65" s="11">
        <f t="shared" si="2"/>
        <v>938000</v>
      </c>
      <c r="D65" s="11">
        <f t="shared" si="2"/>
        <v>1004000</v>
      </c>
      <c r="E65" s="11">
        <f t="shared" si="2"/>
        <v>1034000</v>
      </c>
    </row>
    <row r="66" spans="1:5" ht="105" customHeight="1">
      <c r="A66" s="22" t="s">
        <v>26</v>
      </c>
      <c r="B66" s="26" t="s">
        <v>200</v>
      </c>
      <c r="C66" s="11">
        <v>938000</v>
      </c>
      <c r="D66" s="34">
        <v>1004000</v>
      </c>
      <c r="E66" s="34">
        <v>1034000</v>
      </c>
    </row>
    <row r="67" spans="1:5" ht="75">
      <c r="A67" s="22" t="s">
        <v>27</v>
      </c>
      <c r="B67" s="30" t="s">
        <v>88</v>
      </c>
      <c r="C67" s="8">
        <f aca="true" t="shared" si="3" ref="C67:E68">C68</f>
        <v>15000</v>
      </c>
      <c r="D67" s="8">
        <f t="shared" si="3"/>
        <v>0</v>
      </c>
      <c r="E67" s="8">
        <f t="shared" si="3"/>
        <v>0</v>
      </c>
    </row>
    <row r="68" spans="1:5" ht="56.25">
      <c r="A68" s="22" t="s">
        <v>114</v>
      </c>
      <c r="B68" s="26" t="s">
        <v>130</v>
      </c>
      <c r="C68" s="8">
        <f t="shared" si="3"/>
        <v>15000</v>
      </c>
      <c r="D68" s="8">
        <f t="shared" si="3"/>
        <v>0</v>
      </c>
      <c r="E68" s="8">
        <f t="shared" si="3"/>
        <v>0</v>
      </c>
    </row>
    <row r="69" spans="1:5" ht="56.25" customHeight="1">
      <c r="A69" s="22" t="s">
        <v>154</v>
      </c>
      <c r="B69" s="26" t="s">
        <v>130</v>
      </c>
      <c r="C69" s="8">
        <v>15000</v>
      </c>
      <c r="D69" s="42">
        <v>0</v>
      </c>
      <c r="E69" s="42">
        <v>0</v>
      </c>
    </row>
    <row r="70" spans="1:5" ht="99.75" customHeight="1" hidden="1">
      <c r="A70" s="31" t="s">
        <v>160</v>
      </c>
      <c r="B70" s="33" t="s">
        <v>161</v>
      </c>
      <c r="C70" s="21">
        <v>0</v>
      </c>
      <c r="D70" s="21">
        <v>0</v>
      </c>
      <c r="E70" s="21">
        <v>0</v>
      </c>
    </row>
    <row r="71" spans="1:5" ht="102.75" customHeight="1">
      <c r="A71" s="31" t="s">
        <v>160</v>
      </c>
      <c r="B71" s="33" t="s">
        <v>292</v>
      </c>
      <c r="C71" s="21">
        <f>C72+C75+C81+C84</f>
        <v>12228.99</v>
      </c>
      <c r="D71" s="21">
        <f>D72+D75+D81+D84</f>
        <v>0</v>
      </c>
      <c r="E71" s="21">
        <f>E72+E75+E81+E84</f>
        <v>0</v>
      </c>
    </row>
    <row r="72" spans="1:5" ht="55.5" customHeight="1">
      <c r="A72" s="22" t="s">
        <v>278</v>
      </c>
      <c r="B72" s="26" t="s">
        <v>293</v>
      </c>
      <c r="C72" s="8">
        <f aca="true" t="shared" si="4" ref="C72:E73">C73</f>
        <v>85</v>
      </c>
      <c r="D72" s="8">
        <f t="shared" si="4"/>
        <v>0</v>
      </c>
      <c r="E72" s="8">
        <f t="shared" si="4"/>
        <v>0</v>
      </c>
    </row>
    <row r="73" spans="1:5" ht="76.5" customHeight="1">
      <c r="A73" s="22" t="s">
        <v>277</v>
      </c>
      <c r="B73" s="26" t="s">
        <v>294</v>
      </c>
      <c r="C73" s="8">
        <f t="shared" si="4"/>
        <v>85</v>
      </c>
      <c r="D73" s="8">
        <f t="shared" si="4"/>
        <v>0</v>
      </c>
      <c r="E73" s="8">
        <f t="shared" si="4"/>
        <v>0</v>
      </c>
    </row>
    <row r="74" spans="1:5" ht="80.25" customHeight="1">
      <c r="A74" s="22" t="s">
        <v>279</v>
      </c>
      <c r="B74" s="26" t="s">
        <v>294</v>
      </c>
      <c r="C74" s="8">
        <v>85</v>
      </c>
      <c r="D74" s="8">
        <v>0</v>
      </c>
      <c r="E74" s="8">
        <v>0</v>
      </c>
    </row>
    <row r="75" spans="1:5" ht="31.5" customHeight="1">
      <c r="A75" s="22" t="s">
        <v>280</v>
      </c>
      <c r="B75" s="26" t="s">
        <v>295</v>
      </c>
      <c r="C75" s="8">
        <f>C76+C78</f>
        <v>11281.84</v>
      </c>
      <c r="D75" s="8">
        <f>D76+D78</f>
        <v>0</v>
      </c>
      <c r="E75" s="8">
        <f>E76+E78</f>
        <v>0</v>
      </c>
    </row>
    <row r="76" spans="1:5" ht="33" customHeight="1">
      <c r="A76" s="22" t="s">
        <v>281</v>
      </c>
      <c r="B76" s="26" t="s">
        <v>296</v>
      </c>
      <c r="C76" s="8">
        <f>C77</f>
        <v>1657.7</v>
      </c>
      <c r="D76" s="8">
        <f>D77</f>
        <v>0</v>
      </c>
      <c r="E76" s="8">
        <f>E77</f>
        <v>0</v>
      </c>
    </row>
    <row r="77" spans="1:5" ht="30.75" customHeight="1">
      <c r="A77" s="22" t="s">
        <v>282</v>
      </c>
      <c r="B77" s="26" t="s">
        <v>296</v>
      </c>
      <c r="C77" s="8">
        <v>1657.7</v>
      </c>
      <c r="D77" s="8">
        <v>0</v>
      </c>
      <c r="E77" s="8">
        <v>0</v>
      </c>
    </row>
    <row r="78" spans="1:5" ht="50.25" customHeight="1">
      <c r="A78" s="22" t="s">
        <v>297</v>
      </c>
      <c r="B78" s="26" t="s">
        <v>298</v>
      </c>
      <c r="C78" s="8">
        <f aca="true" t="shared" si="5" ref="C78:E79">C79</f>
        <v>9624.14</v>
      </c>
      <c r="D78" s="8">
        <f t="shared" si="5"/>
        <v>0</v>
      </c>
      <c r="E78" s="8">
        <f t="shared" si="5"/>
        <v>0</v>
      </c>
    </row>
    <row r="79" spans="1:5" ht="77.25" customHeight="1">
      <c r="A79" s="22" t="s">
        <v>283</v>
      </c>
      <c r="B79" s="26" t="s">
        <v>299</v>
      </c>
      <c r="C79" s="8">
        <f t="shared" si="5"/>
        <v>9624.14</v>
      </c>
      <c r="D79" s="8">
        <f t="shared" si="5"/>
        <v>0</v>
      </c>
      <c r="E79" s="8">
        <f t="shared" si="5"/>
        <v>0</v>
      </c>
    </row>
    <row r="80" spans="1:5" ht="74.25" customHeight="1">
      <c r="A80" s="22" t="s">
        <v>284</v>
      </c>
      <c r="B80" s="26" t="s">
        <v>299</v>
      </c>
      <c r="C80" s="8">
        <v>9624.14</v>
      </c>
      <c r="D80" s="8">
        <v>0</v>
      </c>
      <c r="E80" s="8">
        <v>0</v>
      </c>
    </row>
    <row r="81" spans="1:5" ht="55.5" customHeight="1">
      <c r="A81" s="22" t="s">
        <v>285</v>
      </c>
      <c r="B81" s="26" t="s">
        <v>300</v>
      </c>
      <c r="C81" s="8">
        <f aca="true" t="shared" si="6" ref="C81:E82">C82</f>
        <v>120</v>
      </c>
      <c r="D81" s="8">
        <f t="shared" si="6"/>
        <v>0</v>
      </c>
      <c r="E81" s="8">
        <f t="shared" si="6"/>
        <v>0</v>
      </c>
    </row>
    <row r="82" spans="1:5" ht="29.25" customHeight="1">
      <c r="A82" s="22" t="s">
        <v>286</v>
      </c>
      <c r="B82" s="26" t="s">
        <v>301</v>
      </c>
      <c r="C82" s="8">
        <f t="shared" si="6"/>
        <v>120</v>
      </c>
      <c r="D82" s="8">
        <f t="shared" si="6"/>
        <v>0</v>
      </c>
      <c r="E82" s="8">
        <f t="shared" si="6"/>
        <v>0</v>
      </c>
    </row>
    <row r="83" spans="1:5" ht="28.5" customHeight="1">
      <c r="A83" s="22" t="s">
        <v>287</v>
      </c>
      <c r="B83" s="26" t="s">
        <v>302</v>
      </c>
      <c r="C83" s="8">
        <v>120</v>
      </c>
      <c r="D83" s="8">
        <v>0</v>
      </c>
      <c r="E83" s="8">
        <v>0</v>
      </c>
    </row>
    <row r="84" spans="1:5" ht="44.25" customHeight="1">
      <c r="A84" s="22" t="s">
        <v>303</v>
      </c>
      <c r="B84" s="26" t="s">
        <v>304</v>
      </c>
      <c r="C84" s="8">
        <f>C85+C88</f>
        <v>742.1500000000001</v>
      </c>
      <c r="D84" s="8">
        <f>D85+D88</f>
        <v>0</v>
      </c>
      <c r="E84" s="8">
        <f>E85+E88</f>
        <v>0</v>
      </c>
    </row>
    <row r="85" spans="1:5" ht="106.5" customHeight="1">
      <c r="A85" s="22" t="s">
        <v>305</v>
      </c>
      <c r="B85" s="26" t="s">
        <v>306</v>
      </c>
      <c r="C85" s="8">
        <f aca="true" t="shared" si="7" ref="C85:E86">C86</f>
        <v>207.06</v>
      </c>
      <c r="D85" s="8">
        <f t="shared" si="7"/>
        <v>0</v>
      </c>
      <c r="E85" s="8">
        <f t="shared" si="7"/>
        <v>0</v>
      </c>
    </row>
    <row r="86" spans="1:5" ht="144.75" customHeight="1">
      <c r="A86" s="22" t="s">
        <v>288</v>
      </c>
      <c r="B86" s="26" t="s">
        <v>307</v>
      </c>
      <c r="C86" s="8">
        <f t="shared" si="7"/>
        <v>207.06</v>
      </c>
      <c r="D86" s="8">
        <f t="shared" si="7"/>
        <v>0</v>
      </c>
      <c r="E86" s="8">
        <f t="shared" si="7"/>
        <v>0</v>
      </c>
    </row>
    <row r="87" spans="1:5" ht="145.5" customHeight="1">
      <c r="A87" s="22" t="s">
        <v>289</v>
      </c>
      <c r="B87" s="26" t="s">
        <v>307</v>
      </c>
      <c r="C87" s="8">
        <v>207.06</v>
      </c>
      <c r="D87" s="8">
        <v>0</v>
      </c>
      <c r="E87" s="8">
        <v>0</v>
      </c>
    </row>
    <row r="88" spans="1:5" ht="30" customHeight="1">
      <c r="A88" s="22" t="s">
        <v>308</v>
      </c>
      <c r="B88" s="26" t="s">
        <v>309</v>
      </c>
      <c r="C88" s="8">
        <f aca="true" t="shared" si="8" ref="C88:E89">C89</f>
        <v>535.09</v>
      </c>
      <c r="D88" s="8">
        <f t="shared" si="8"/>
        <v>0</v>
      </c>
      <c r="E88" s="8">
        <f t="shared" si="8"/>
        <v>0</v>
      </c>
    </row>
    <row r="89" spans="1:5" ht="70.5" customHeight="1">
      <c r="A89" s="22" t="s">
        <v>290</v>
      </c>
      <c r="B89" s="26" t="s">
        <v>310</v>
      </c>
      <c r="C89" s="8">
        <f t="shared" si="8"/>
        <v>535.09</v>
      </c>
      <c r="D89" s="8">
        <f t="shared" si="8"/>
        <v>0</v>
      </c>
      <c r="E89" s="8">
        <f t="shared" si="8"/>
        <v>0</v>
      </c>
    </row>
    <row r="90" spans="1:5" ht="68.25" customHeight="1">
      <c r="A90" s="22" t="s">
        <v>291</v>
      </c>
      <c r="B90" s="26" t="s">
        <v>310</v>
      </c>
      <c r="C90" s="8">
        <v>535.09</v>
      </c>
      <c r="D90" s="8">
        <v>0</v>
      </c>
      <c r="E90" s="8">
        <v>0</v>
      </c>
    </row>
    <row r="91" spans="1:8" ht="96.75" customHeight="1">
      <c r="A91" s="31" t="s">
        <v>28</v>
      </c>
      <c r="B91" s="32" t="s">
        <v>201</v>
      </c>
      <c r="C91" s="35">
        <f>C95+C92</f>
        <v>1861898.0199999998</v>
      </c>
      <c r="D91" s="35">
        <f>D95+D92</f>
        <v>1320000</v>
      </c>
      <c r="E91" s="35">
        <f>E95+E92</f>
        <v>1320000</v>
      </c>
      <c r="F91" s="27"/>
      <c r="G91" s="27"/>
      <c r="H91" s="27"/>
    </row>
    <row r="92" spans="1:8" ht="69.75" customHeight="1">
      <c r="A92" s="22" t="s">
        <v>311</v>
      </c>
      <c r="B92" s="30" t="s">
        <v>313</v>
      </c>
      <c r="C92" s="41">
        <f aca="true" t="shared" si="9" ref="C92:E93">C93</f>
        <v>18759.13</v>
      </c>
      <c r="D92" s="41">
        <f t="shared" si="9"/>
        <v>0</v>
      </c>
      <c r="E92" s="41">
        <f t="shared" si="9"/>
        <v>0</v>
      </c>
      <c r="F92" s="27"/>
      <c r="G92" s="27"/>
      <c r="H92" s="27"/>
    </row>
    <row r="93" spans="1:8" ht="87.75" customHeight="1">
      <c r="A93" s="22" t="s">
        <v>312</v>
      </c>
      <c r="B93" s="30" t="s">
        <v>314</v>
      </c>
      <c r="C93" s="41">
        <f t="shared" si="9"/>
        <v>18759.13</v>
      </c>
      <c r="D93" s="41">
        <f t="shared" si="9"/>
        <v>0</v>
      </c>
      <c r="E93" s="41">
        <f t="shared" si="9"/>
        <v>0</v>
      </c>
      <c r="F93" s="27"/>
      <c r="G93" s="27"/>
      <c r="H93" s="27"/>
    </row>
    <row r="94" spans="1:8" ht="84.75" customHeight="1">
      <c r="A94" s="22" t="s">
        <v>315</v>
      </c>
      <c r="B94" s="30" t="s">
        <v>314</v>
      </c>
      <c r="C94" s="41">
        <v>18759.13</v>
      </c>
      <c r="D94" s="41">
        <v>0</v>
      </c>
      <c r="E94" s="41">
        <v>0</v>
      </c>
      <c r="F94" s="27"/>
      <c r="G94" s="27"/>
      <c r="H94" s="27"/>
    </row>
    <row r="95" spans="1:5" ht="177.75" customHeight="1">
      <c r="A95" s="22" t="s">
        <v>29</v>
      </c>
      <c r="B95" s="26" t="s">
        <v>202</v>
      </c>
      <c r="C95" s="11">
        <f>C96+C103+C106</f>
        <v>1843138.89</v>
      </c>
      <c r="D95" s="11">
        <f>D96+D103+D106</f>
        <v>1320000</v>
      </c>
      <c r="E95" s="11">
        <f>E96+E103+E106</f>
        <v>1320000</v>
      </c>
    </row>
    <row r="96" spans="1:5" ht="142.5" customHeight="1">
      <c r="A96" s="22" t="s">
        <v>59</v>
      </c>
      <c r="B96" s="26" t="s">
        <v>203</v>
      </c>
      <c r="C96" s="8">
        <f>C99+C101+C97</f>
        <v>1143138.89</v>
      </c>
      <c r="D96" s="8">
        <f>D99+D101+D97</f>
        <v>700000</v>
      </c>
      <c r="E96" s="8">
        <f>E99+E101+E97</f>
        <v>700000</v>
      </c>
    </row>
    <row r="97" spans="1:5" ht="198.75" customHeight="1">
      <c r="A97" s="22" t="s">
        <v>316</v>
      </c>
      <c r="B97" s="26" t="s">
        <v>318</v>
      </c>
      <c r="C97" s="8">
        <f>C98</f>
        <v>266722.17</v>
      </c>
      <c r="D97" s="8">
        <f>D98</f>
        <v>0</v>
      </c>
      <c r="E97" s="8">
        <f>E98</f>
        <v>0</v>
      </c>
    </row>
    <row r="98" spans="1:5" ht="201.75" customHeight="1">
      <c r="A98" s="22" t="s">
        <v>317</v>
      </c>
      <c r="B98" s="26" t="s">
        <v>318</v>
      </c>
      <c r="C98" s="8">
        <v>266722.17</v>
      </c>
      <c r="D98" s="8">
        <v>0</v>
      </c>
      <c r="E98" s="8">
        <v>0</v>
      </c>
    </row>
    <row r="99" spans="1:5" ht="150.75" customHeight="1">
      <c r="A99" s="22" t="s">
        <v>125</v>
      </c>
      <c r="B99" s="26" t="s">
        <v>133</v>
      </c>
      <c r="C99" s="8">
        <f>C100</f>
        <v>1000</v>
      </c>
      <c r="D99" s="8">
        <f>D100</f>
        <v>0</v>
      </c>
      <c r="E99" s="8">
        <f>E100</f>
        <v>0</v>
      </c>
    </row>
    <row r="100" spans="1:5" ht="150" customHeight="1">
      <c r="A100" s="22" t="s">
        <v>30</v>
      </c>
      <c r="B100" s="40" t="s">
        <v>134</v>
      </c>
      <c r="C100" s="8">
        <v>1000</v>
      </c>
      <c r="D100" s="42">
        <v>0</v>
      </c>
      <c r="E100" s="42">
        <v>0</v>
      </c>
    </row>
    <row r="101" spans="1:5" ht="160.5" customHeight="1">
      <c r="A101" s="22" t="s">
        <v>140</v>
      </c>
      <c r="B101" s="43" t="s">
        <v>204</v>
      </c>
      <c r="C101" s="8">
        <f>C102</f>
        <v>875416.72</v>
      </c>
      <c r="D101" s="8">
        <f>D102</f>
        <v>700000</v>
      </c>
      <c r="E101" s="8">
        <f>E102</f>
        <v>700000</v>
      </c>
    </row>
    <row r="102" spans="1:5" ht="161.25" customHeight="1">
      <c r="A102" s="22" t="s">
        <v>141</v>
      </c>
      <c r="B102" s="43" t="s">
        <v>204</v>
      </c>
      <c r="C102" s="8">
        <v>875416.72</v>
      </c>
      <c r="D102" s="8">
        <v>700000</v>
      </c>
      <c r="E102" s="8">
        <v>700000</v>
      </c>
    </row>
    <row r="103" spans="1:5" ht="151.5" customHeight="1">
      <c r="A103" s="22" t="s">
        <v>96</v>
      </c>
      <c r="B103" s="26" t="s">
        <v>90</v>
      </c>
      <c r="C103" s="8">
        <f>C104</f>
        <v>100000</v>
      </c>
      <c r="D103" s="8">
        <f>D104</f>
        <v>20000</v>
      </c>
      <c r="E103" s="8">
        <f>E104</f>
        <v>20000</v>
      </c>
    </row>
    <row r="104" spans="1:5" ht="151.5" customHeight="1">
      <c r="A104" s="22" t="s">
        <v>115</v>
      </c>
      <c r="B104" s="26" t="s">
        <v>91</v>
      </c>
      <c r="C104" s="8">
        <f>C105</f>
        <v>100000</v>
      </c>
      <c r="D104" s="8">
        <f>D105</f>
        <v>20000</v>
      </c>
      <c r="E104" s="8">
        <v>20000</v>
      </c>
    </row>
    <row r="105" spans="1:5" ht="151.5" customHeight="1">
      <c r="A105" s="22" t="s">
        <v>89</v>
      </c>
      <c r="B105" s="26" t="s">
        <v>91</v>
      </c>
      <c r="C105" s="8">
        <v>100000</v>
      </c>
      <c r="D105" s="8">
        <v>20000</v>
      </c>
      <c r="E105" s="8">
        <v>20000</v>
      </c>
    </row>
    <row r="106" spans="1:5" ht="156" customHeight="1">
      <c r="A106" s="22" t="s">
        <v>60</v>
      </c>
      <c r="B106" s="26" t="s">
        <v>205</v>
      </c>
      <c r="C106" s="34">
        <f aca="true" t="shared" si="10" ref="C106:E107">C107</f>
        <v>600000</v>
      </c>
      <c r="D106" s="34">
        <f t="shared" si="10"/>
        <v>600000</v>
      </c>
      <c r="E106" s="34">
        <f t="shared" si="10"/>
        <v>600000</v>
      </c>
    </row>
    <row r="107" spans="1:5" ht="131.25">
      <c r="A107" s="22" t="s">
        <v>116</v>
      </c>
      <c r="B107" s="26" t="s">
        <v>206</v>
      </c>
      <c r="C107" s="34">
        <f t="shared" si="10"/>
        <v>600000</v>
      </c>
      <c r="D107" s="34">
        <f t="shared" si="10"/>
        <v>600000</v>
      </c>
      <c r="E107" s="34">
        <f t="shared" si="10"/>
        <v>600000</v>
      </c>
    </row>
    <row r="108" spans="1:5" ht="139.5" customHeight="1">
      <c r="A108" s="22" t="s">
        <v>31</v>
      </c>
      <c r="B108" s="26" t="s">
        <v>207</v>
      </c>
      <c r="C108" s="34">
        <v>600000</v>
      </c>
      <c r="D108" s="34">
        <v>600000</v>
      </c>
      <c r="E108" s="34">
        <v>600000</v>
      </c>
    </row>
    <row r="109" spans="1:5" ht="39" customHeight="1">
      <c r="A109" s="31" t="s">
        <v>32</v>
      </c>
      <c r="B109" s="32" t="s">
        <v>79</v>
      </c>
      <c r="C109" s="35">
        <f>C110</f>
        <v>316600</v>
      </c>
      <c r="D109" s="35">
        <f>D110</f>
        <v>328600</v>
      </c>
      <c r="E109" s="35">
        <f>E110</f>
        <v>328600</v>
      </c>
    </row>
    <row r="110" spans="1:5" ht="37.5">
      <c r="A110" s="22" t="s">
        <v>61</v>
      </c>
      <c r="B110" s="30" t="s">
        <v>62</v>
      </c>
      <c r="C110" s="41">
        <f>C111+C115+C117+C113</f>
        <v>316600</v>
      </c>
      <c r="D110" s="41">
        <f>D111+D115+D117+D113</f>
        <v>328600</v>
      </c>
      <c r="E110" s="41">
        <f>E111+E115+E117+E113</f>
        <v>328600</v>
      </c>
    </row>
    <row r="111" spans="1:5" ht="56.25">
      <c r="A111" s="22" t="s">
        <v>117</v>
      </c>
      <c r="B111" s="30" t="s">
        <v>34</v>
      </c>
      <c r="C111" s="41">
        <f>C112</f>
        <v>28400</v>
      </c>
      <c r="D111" s="41">
        <f>D112</f>
        <v>30200</v>
      </c>
      <c r="E111" s="41">
        <f>E112</f>
        <v>30200</v>
      </c>
    </row>
    <row r="112" spans="1:5" ht="56.25">
      <c r="A112" s="22" t="s">
        <v>33</v>
      </c>
      <c r="B112" s="30" t="s">
        <v>34</v>
      </c>
      <c r="C112" s="41">
        <v>28400</v>
      </c>
      <c r="D112" s="41">
        <v>30200</v>
      </c>
      <c r="E112" s="41">
        <v>30200</v>
      </c>
    </row>
    <row r="113" spans="1:5" ht="66.75" customHeight="1">
      <c r="A113" s="22" t="s">
        <v>162</v>
      </c>
      <c r="B113" s="40" t="s">
        <v>163</v>
      </c>
      <c r="C113" s="11">
        <f>C114</f>
        <v>1000</v>
      </c>
      <c r="D113" s="11">
        <f>D114</f>
        <v>1000</v>
      </c>
      <c r="E113" s="11">
        <f>E114</f>
        <v>1000</v>
      </c>
    </row>
    <row r="114" spans="1:5" ht="63.75" customHeight="1">
      <c r="A114" s="22" t="s">
        <v>164</v>
      </c>
      <c r="B114" s="40" t="s">
        <v>163</v>
      </c>
      <c r="C114" s="11">
        <v>1000</v>
      </c>
      <c r="D114" s="42">
        <v>1000</v>
      </c>
      <c r="E114" s="42">
        <v>1000</v>
      </c>
    </row>
    <row r="115" spans="1:5" ht="37.5">
      <c r="A115" s="22" t="s">
        <v>118</v>
      </c>
      <c r="B115" s="30" t="s">
        <v>63</v>
      </c>
      <c r="C115" s="11">
        <f>C116</f>
        <v>37200</v>
      </c>
      <c r="D115" s="11">
        <f>D116</f>
        <v>7400</v>
      </c>
      <c r="E115" s="11">
        <f>E116</f>
        <v>7400</v>
      </c>
    </row>
    <row r="116" spans="1:5" ht="37.5">
      <c r="A116" s="22" t="s">
        <v>35</v>
      </c>
      <c r="B116" s="30" t="s">
        <v>63</v>
      </c>
      <c r="C116" s="11">
        <v>37200</v>
      </c>
      <c r="D116" s="42">
        <v>7400</v>
      </c>
      <c r="E116" s="42">
        <v>7400</v>
      </c>
    </row>
    <row r="117" spans="1:5" ht="37.5">
      <c r="A117" s="22" t="s">
        <v>119</v>
      </c>
      <c r="B117" s="30" t="s">
        <v>37</v>
      </c>
      <c r="C117" s="11">
        <f>C118</f>
        <v>250000</v>
      </c>
      <c r="D117" s="11">
        <f>D118</f>
        <v>290000</v>
      </c>
      <c r="E117" s="11">
        <f>E118</f>
        <v>290000</v>
      </c>
    </row>
    <row r="118" spans="1:5" ht="37.5">
      <c r="A118" s="22" t="s">
        <v>36</v>
      </c>
      <c r="B118" s="30" t="s">
        <v>37</v>
      </c>
      <c r="C118" s="11">
        <v>250000</v>
      </c>
      <c r="D118" s="34">
        <v>290000</v>
      </c>
      <c r="E118" s="34">
        <v>290000</v>
      </c>
    </row>
    <row r="119" spans="1:5" ht="75">
      <c r="A119" s="31" t="s">
        <v>38</v>
      </c>
      <c r="B119" s="33" t="s">
        <v>165</v>
      </c>
      <c r="C119" s="35">
        <f>C120+C125</f>
        <v>1600752.26</v>
      </c>
      <c r="D119" s="35">
        <f>D120+D125</f>
        <v>1480000</v>
      </c>
      <c r="E119" s="35">
        <f>E120+E125</f>
        <v>1480000</v>
      </c>
    </row>
    <row r="120" spans="1:5" ht="37.5">
      <c r="A120" s="22" t="s">
        <v>64</v>
      </c>
      <c r="B120" s="26" t="s">
        <v>131</v>
      </c>
      <c r="C120" s="41">
        <f aca="true" t="shared" si="11" ref="C120:E121">C121</f>
        <v>1422000</v>
      </c>
      <c r="D120" s="41">
        <f t="shared" si="11"/>
        <v>1422000</v>
      </c>
      <c r="E120" s="41">
        <f t="shared" si="11"/>
        <v>1422000</v>
      </c>
    </row>
    <row r="121" spans="1:5" ht="37.5">
      <c r="A121" s="22" t="s">
        <v>65</v>
      </c>
      <c r="B121" s="26" t="s">
        <v>132</v>
      </c>
      <c r="C121" s="41">
        <f t="shared" si="11"/>
        <v>1422000</v>
      </c>
      <c r="D121" s="41">
        <f t="shared" si="11"/>
        <v>1422000</v>
      </c>
      <c r="E121" s="41">
        <f t="shared" si="11"/>
        <v>1422000</v>
      </c>
    </row>
    <row r="122" spans="1:5" ht="59.25" customHeight="1">
      <c r="A122" s="22" t="s">
        <v>39</v>
      </c>
      <c r="B122" s="26" t="s">
        <v>40</v>
      </c>
      <c r="C122" s="41">
        <f>SUM(C123:C124)</f>
        <v>1422000</v>
      </c>
      <c r="D122" s="41">
        <f>SUM(D123:D124)</f>
        <v>1422000</v>
      </c>
      <c r="E122" s="41">
        <f>SUM(E123:E124)</f>
        <v>1422000</v>
      </c>
    </row>
    <row r="123" spans="1:5" ht="57.75" customHeight="1">
      <c r="A123" s="22" t="s">
        <v>41</v>
      </c>
      <c r="B123" s="26" t="s">
        <v>155</v>
      </c>
      <c r="C123" s="8">
        <v>22000</v>
      </c>
      <c r="D123" s="34">
        <v>22000</v>
      </c>
      <c r="E123" s="34">
        <v>22000</v>
      </c>
    </row>
    <row r="124" spans="1:5" ht="56.25" customHeight="1">
      <c r="A124" s="22" t="s">
        <v>42</v>
      </c>
      <c r="B124" s="26" t="s">
        <v>43</v>
      </c>
      <c r="C124" s="8">
        <v>1400000</v>
      </c>
      <c r="D124" s="8">
        <v>1400000</v>
      </c>
      <c r="E124" s="8">
        <v>1400000</v>
      </c>
    </row>
    <row r="125" spans="1:5" ht="45" customHeight="1">
      <c r="A125" s="22" t="s">
        <v>126</v>
      </c>
      <c r="B125" s="30" t="s">
        <v>166</v>
      </c>
      <c r="C125" s="8">
        <f aca="true" t="shared" si="12" ref="C125:E126">C126</f>
        <v>178752.26</v>
      </c>
      <c r="D125" s="8">
        <f t="shared" si="12"/>
        <v>58000</v>
      </c>
      <c r="E125" s="8">
        <f t="shared" si="12"/>
        <v>58000</v>
      </c>
    </row>
    <row r="126" spans="1:5" ht="43.5" customHeight="1">
      <c r="A126" s="44" t="s">
        <v>127</v>
      </c>
      <c r="B126" s="30" t="s">
        <v>167</v>
      </c>
      <c r="C126" s="8">
        <f t="shared" si="12"/>
        <v>178752.26</v>
      </c>
      <c r="D126" s="8">
        <f t="shared" si="12"/>
        <v>58000</v>
      </c>
      <c r="E126" s="8">
        <f t="shared" si="12"/>
        <v>58000</v>
      </c>
    </row>
    <row r="127" spans="1:5" ht="53.25" customHeight="1">
      <c r="A127" s="44" t="s">
        <v>128</v>
      </c>
      <c r="B127" s="30" t="s">
        <v>168</v>
      </c>
      <c r="C127" s="8">
        <f>SUM(C128:C130)</f>
        <v>178752.26</v>
      </c>
      <c r="D127" s="8">
        <f>SUM(D128:D129)</f>
        <v>58000</v>
      </c>
      <c r="E127" s="8">
        <f>SUM(E128:E129)</f>
        <v>58000</v>
      </c>
    </row>
    <row r="128" spans="1:6" ht="52.5" customHeight="1">
      <c r="A128" s="44" t="s">
        <v>129</v>
      </c>
      <c r="B128" s="30" t="s">
        <v>169</v>
      </c>
      <c r="C128" s="8">
        <v>35652.51</v>
      </c>
      <c r="D128" s="34">
        <v>48000</v>
      </c>
      <c r="E128" s="8">
        <v>48000</v>
      </c>
      <c r="F128" s="28"/>
    </row>
    <row r="129" spans="1:5" ht="46.5" customHeight="1">
      <c r="A129" s="44" t="s">
        <v>211</v>
      </c>
      <c r="B129" s="30" t="s">
        <v>169</v>
      </c>
      <c r="C129" s="8">
        <v>67947</v>
      </c>
      <c r="D129" s="8">
        <v>10000</v>
      </c>
      <c r="E129" s="8">
        <v>10000</v>
      </c>
    </row>
    <row r="130" spans="1:5" ht="46.5" customHeight="1">
      <c r="A130" s="44" t="s">
        <v>319</v>
      </c>
      <c r="B130" s="30" t="s">
        <v>169</v>
      </c>
      <c r="C130" s="8">
        <v>75152.75</v>
      </c>
      <c r="D130" s="8">
        <v>0</v>
      </c>
      <c r="E130" s="8">
        <v>0</v>
      </c>
    </row>
    <row r="131" spans="1:5" ht="67.5" customHeight="1">
      <c r="A131" s="31" t="s">
        <v>44</v>
      </c>
      <c r="B131" s="32" t="s">
        <v>352</v>
      </c>
      <c r="C131" s="35">
        <f>C132+C136</f>
        <v>8294363.18</v>
      </c>
      <c r="D131" s="35">
        <f>D132+D136</f>
        <v>210000</v>
      </c>
      <c r="E131" s="35">
        <f>E132+E136</f>
        <v>210000</v>
      </c>
    </row>
    <row r="132" spans="1:5" ht="160.5" customHeight="1">
      <c r="A132" s="22" t="s">
        <v>45</v>
      </c>
      <c r="B132" s="26" t="s">
        <v>351</v>
      </c>
      <c r="C132" s="8">
        <f>C133</f>
        <v>2787387.5</v>
      </c>
      <c r="D132" s="8">
        <f aca="true" t="shared" si="13" ref="D132:E134">D133</f>
        <v>100000</v>
      </c>
      <c r="E132" s="8">
        <f t="shared" si="13"/>
        <v>100000</v>
      </c>
    </row>
    <row r="133" spans="1:5" ht="201.75" customHeight="1">
      <c r="A133" s="22" t="s">
        <v>120</v>
      </c>
      <c r="B133" s="26" t="s">
        <v>350</v>
      </c>
      <c r="C133" s="8">
        <f>C134</f>
        <v>2787387.5</v>
      </c>
      <c r="D133" s="8">
        <f t="shared" si="13"/>
        <v>100000</v>
      </c>
      <c r="E133" s="8">
        <f t="shared" si="13"/>
        <v>100000</v>
      </c>
    </row>
    <row r="134" spans="1:5" ht="196.5" customHeight="1">
      <c r="A134" s="22" t="s">
        <v>121</v>
      </c>
      <c r="B134" s="26" t="s">
        <v>349</v>
      </c>
      <c r="C134" s="8">
        <f>C135</f>
        <v>2787387.5</v>
      </c>
      <c r="D134" s="8">
        <f t="shared" si="13"/>
        <v>100000</v>
      </c>
      <c r="E134" s="8">
        <f t="shared" si="13"/>
        <v>100000</v>
      </c>
    </row>
    <row r="135" spans="1:5" ht="195" customHeight="1">
      <c r="A135" s="22" t="s">
        <v>46</v>
      </c>
      <c r="B135" s="26" t="s">
        <v>353</v>
      </c>
      <c r="C135" s="8">
        <v>2787387.5</v>
      </c>
      <c r="D135" s="8">
        <v>100000</v>
      </c>
      <c r="E135" s="8">
        <v>100000</v>
      </c>
    </row>
    <row r="136" spans="1:5" ht="88.5" customHeight="1">
      <c r="A136" s="22" t="s">
        <v>47</v>
      </c>
      <c r="B136" s="30" t="s">
        <v>348</v>
      </c>
      <c r="C136" s="11">
        <f>C137</f>
        <v>5506975.68</v>
      </c>
      <c r="D136" s="11">
        <f>D137</f>
        <v>110000</v>
      </c>
      <c r="E136" s="11">
        <f>E137</f>
        <v>110000</v>
      </c>
    </row>
    <row r="137" spans="1:5" ht="84" customHeight="1">
      <c r="A137" s="22" t="s">
        <v>66</v>
      </c>
      <c r="B137" s="40" t="s">
        <v>347</v>
      </c>
      <c r="C137" s="11">
        <f>C140+C142+C144+C138</f>
        <v>5506975.68</v>
      </c>
      <c r="D137" s="11">
        <f>D140+D142+D144+D138</f>
        <v>110000</v>
      </c>
      <c r="E137" s="11">
        <f>E140+E142+E144+E138</f>
        <v>110000</v>
      </c>
    </row>
    <row r="138" spans="1:5" ht="145.5" customHeight="1">
      <c r="A138" s="22" t="s">
        <v>320</v>
      </c>
      <c r="B138" s="30" t="s">
        <v>321</v>
      </c>
      <c r="C138" s="11">
        <f>C139</f>
        <v>347036.98</v>
      </c>
      <c r="D138" s="11">
        <f>D139</f>
        <v>0</v>
      </c>
      <c r="E138" s="11">
        <f>E139</f>
        <v>0</v>
      </c>
    </row>
    <row r="139" spans="1:5" ht="140.25" customHeight="1">
      <c r="A139" s="22" t="s">
        <v>322</v>
      </c>
      <c r="B139" s="30" t="s">
        <v>321</v>
      </c>
      <c r="C139" s="11">
        <v>347036.98</v>
      </c>
      <c r="D139" s="11">
        <v>0</v>
      </c>
      <c r="E139" s="11">
        <v>0</v>
      </c>
    </row>
    <row r="140" spans="1:5" ht="100.5" customHeight="1">
      <c r="A140" s="45" t="s">
        <v>213</v>
      </c>
      <c r="B140" s="40" t="s">
        <v>215</v>
      </c>
      <c r="C140" s="11">
        <f>C141</f>
        <v>0</v>
      </c>
      <c r="D140" s="11">
        <f>D141</f>
        <v>0</v>
      </c>
      <c r="E140" s="11">
        <f>E141</f>
        <v>0</v>
      </c>
    </row>
    <row r="141" spans="1:5" ht="104.25" customHeight="1">
      <c r="A141" s="45" t="s">
        <v>214</v>
      </c>
      <c r="B141" s="40" t="s">
        <v>215</v>
      </c>
      <c r="C141" s="11">
        <v>0</v>
      </c>
      <c r="D141" s="11">
        <v>0</v>
      </c>
      <c r="E141" s="11">
        <v>0</v>
      </c>
    </row>
    <row r="142" spans="1:5" ht="102.75" customHeight="1">
      <c r="A142" s="45" t="s">
        <v>143</v>
      </c>
      <c r="B142" s="40" t="s">
        <v>208</v>
      </c>
      <c r="C142" s="11">
        <f>C143</f>
        <v>92925.7</v>
      </c>
      <c r="D142" s="11">
        <f>D143</f>
        <v>110000</v>
      </c>
      <c r="E142" s="11">
        <f>E143</f>
        <v>110000</v>
      </c>
    </row>
    <row r="143" spans="1:5" ht="102.75" customHeight="1">
      <c r="A143" s="45" t="s">
        <v>142</v>
      </c>
      <c r="B143" s="40" t="s">
        <v>208</v>
      </c>
      <c r="C143" s="11">
        <v>92925.7</v>
      </c>
      <c r="D143" s="42">
        <v>110000</v>
      </c>
      <c r="E143" s="42">
        <v>110000</v>
      </c>
    </row>
    <row r="144" spans="1:5" ht="125.25" customHeight="1">
      <c r="A144" s="46" t="s">
        <v>249</v>
      </c>
      <c r="B144" s="40" t="s">
        <v>346</v>
      </c>
      <c r="C144" s="11">
        <f>C145</f>
        <v>5067013</v>
      </c>
      <c r="D144" s="11">
        <f>D145</f>
        <v>0</v>
      </c>
      <c r="E144" s="11">
        <f>E145</f>
        <v>0</v>
      </c>
    </row>
    <row r="145" spans="1:5" ht="129.75" customHeight="1">
      <c r="A145" s="46" t="s">
        <v>250</v>
      </c>
      <c r="B145" s="40" t="s">
        <v>345</v>
      </c>
      <c r="C145" s="11">
        <f>200000+4867013</f>
        <v>5067013</v>
      </c>
      <c r="D145" s="42">
        <v>0</v>
      </c>
      <c r="E145" s="42">
        <v>0</v>
      </c>
    </row>
    <row r="146" spans="1:5" ht="37.5">
      <c r="A146" s="31" t="s">
        <v>48</v>
      </c>
      <c r="B146" s="32" t="s">
        <v>170</v>
      </c>
      <c r="C146" s="35">
        <f>C147+C155+C167+C165+C152+C160+C162</f>
        <v>905900</v>
      </c>
      <c r="D146" s="35">
        <f>D147+D155+D167+D165+D152+D160</f>
        <v>955900</v>
      </c>
      <c r="E146" s="35">
        <f>E147+E155+E167+E165+E152+E160</f>
        <v>953400</v>
      </c>
    </row>
    <row r="147" spans="1:5" ht="56.25">
      <c r="A147" s="22" t="s">
        <v>49</v>
      </c>
      <c r="B147" s="30" t="s">
        <v>8</v>
      </c>
      <c r="C147" s="8">
        <f>C148+C150</f>
        <v>3446.67</v>
      </c>
      <c r="D147" s="8">
        <f>D148+D150</f>
        <v>2400</v>
      </c>
      <c r="E147" s="8">
        <f>E148+E150</f>
        <v>2400</v>
      </c>
    </row>
    <row r="148" spans="1:5" ht="159.75" customHeight="1">
      <c r="A148" s="22" t="s">
        <v>122</v>
      </c>
      <c r="B148" s="47" t="s">
        <v>344</v>
      </c>
      <c r="C148" s="8">
        <f>C149</f>
        <v>3596.67</v>
      </c>
      <c r="D148" s="8">
        <f>D149</f>
        <v>2000</v>
      </c>
      <c r="E148" s="8">
        <f>E149</f>
        <v>2000</v>
      </c>
    </row>
    <row r="149" spans="1:5" ht="164.25" customHeight="1">
      <c r="A149" s="22" t="s">
        <v>92</v>
      </c>
      <c r="B149" s="47" t="s">
        <v>344</v>
      </c>
      <c r="C149" s="48">
        <v>3596.67</v>
      </c>
      <c r="D149" s="48">
        <v>2000</v>
      </c>
      <c r="E149" s="48">
        <v>2000</v>
      </c>
    </row>
    <row r="150" spans="1:5" ht="123" customHeight="1">
      <c r="A150" s="22" t="s">
        <v>123</v>
      </c>
      <c r="B150" s="30" t="s">
        <v>9</v>
      </c>
      <c r="C150" s="8">
        <f>C151</f>
        <v>-150</v>
      </c>
      <c r="D150" s="8">
        <f>D151</f>
        <v>400</v>
      </c>
      <c r="E150" s="8">
        <f>E151</f>
        <v>400</v>
      </c>
    </row>
    <row r="151" spans="1:5" ht="117" customHeight="1">
      <c r="A151" s="22" t="s">
        <v>50</v>
      </c>
      <c r="B151" s="30" t="s">
        <v>9</v>
      </c>
      <c r="C151" s="48">
        <v>-150</v>
      </c>
      <c r="D151" s="48">
        <v>400</v>
      </c>
      <c r="E151" s="48">
        <v>400</v>
      </c>
    </row>
    <row r="152" spans="1:5" ht="131.25" customHeight="1">
      <c r="A152" s="22" t="s">
        <v>145</v>
      </c>
      <c r="B152" s="30" t="s">
        <v>144</v>
      </c>
      <c r="C152" s="8">
        <f aca="true" t="shared" si="14" ref="C152:E153">C153</f>
        <v>13400</v>
      </c>
      <c r="D152" s="8">
        <f t="shared" si="14"/>
        <v>25000</v>
      </c>
      <c r="E152" s="8">
        <f t="shared" si="14"/>
        <v>25000</v>
      </c>
    </row>
    <row r="153" spans="1:5" ht="95.25" customHeight="1">
      <c r="A153" s="22" t="s">
        <v>147</v>
      </c>
      <c r="B153" s="30" t="s">
        <v>146</v>
      </c>
      <c r="C153" s="8">
        <f t="shared" si="14"/>
        <v>13400</v>
      </c>
      <c r="D153" s="8">
        <f t="shared" si="14"/>
        <v>25000</v>
      </c>
      <c r="E153" s="8">
        <f t="shared" si="14"/>
        <v>25000</v>
      </c>
    </row>
    <row r="154" spans="1:5" ht="93.75" customHeight="1">
      <c r="A154" s="22" t="s">
        <v>148</v>
      </c>
      <c r="B154" s="30" t="s">
        <v>146</v>
      </c>
      <c r="C154" s="8">
        <v>13400</v>
      </c>
      <c r="D154" s="8">
        <v>25000</v>
      </c>
      <c r="E154" s="8">
        <v>25000</v>
      </c>
    </row>
    <row r="155" spans="1:5" ht="243.75" customHeight="1">
      <c r="A155" s="22" t="s">
        <v>51</v>
      </c>
      <c r="B155" s="26" t="s">
        <v>81</v>
      </c>
      <c r="C155" s="41">
        <f>C158+C156</f>
        <v>93000</v>
      </c>
      <c r="D155" s="41">
        <f>D158+D156</f>
        <v>92500</v>
      </c>
      <c r="E155" s="41">
        <f>E158+E156</f>
        <v>90000</v>
      </c>
    </row>
    <row r="156" spans="1:5" ht="78.75" customHeight="1">
      <c r="A156" s="22" t="s">
        <v>171</v>
      </c>
      <c r="B156" s="40" t="s">
        <v>172</v>
      </c>
      <c r="C156" s="41">
        <f>C157</f>
        <v>3000</v>
      </c>
      <c r="D156" s="41">
        <f>D157</f>
        <v>2500</v>
      </c>
      <c r="E156" s="41">
        <f>E157</f>
        <v>0</v>
      </c>
    </row>
    <row r="157" spans="1:5" ht="81.75" customHeight="1">
      <c r="A157" s="22" t="s">
        <v>173</v>
      </c>
      <c r="B157" s="40" t="s">
        <v>172</v>
      </c>
      <c r="C157" s="41">
        <v>3000</v>
      </c>
      <c r="D157" s="41">
        <v>2500</v>
      </c>
      <c r="E157" s="41">
        <v>0</v>
      </c>
    </row>
    <row r="158" spans="1:5" ht="39" customHeight="1">
      <c r="A158" s="22" t="s">
        <v>52</v>
      </c>
      <c r="B158" s="30" t="s">
        <v>10</v>
      </c>
      <c r="C158" s="41">
        <f>C159</f>
        <v>90000</v>
      </c>
      <c r="D158" s="41">
        <f>D159</f>
        <v>90000</v>
      </c>
      <c r="E158" s="41">
        <f>E159</f>
        <v>90000</v>
      </c>
    </row>
    <row r="159" spans="1:5" ht="38.25" customHeight="1">
      <c r="A159" s="22" t="s">
        <v>53</v>
      </c>
      <c r="B159" s="30" t="s">
        <v>10</v>
      </c>
      <c r="C159" s="41">
        <v>90000</v>
      </c>
      <c r="D159" s="41">
        <v>90000</v>
      </c>
      <c r="E159" s="41">
        <v>90000</v>
      </c>
    </row>
    <row r="160" spans="1:5" ht="38.25" customHeight="1">
      <c r="A160" s="22" t="s">
        <v>209</v>
      </c>
      <c r="B160" s="30" t="s">
        <v>210</v>
      </c>
      <c r="C160" s="41">
        <f>C161</f>
        <v>9100</v>
      </c>
      <c r="D160" s="41">
        <f>D161</f>
        <v>1000</v>
      </c>
      <c r="E160" s="41">
        <f>E161</f>
        <v>1000</v>
      </c>
    </row>
    <row r="161" spans="1:5" ht="123" customHeight="1">
      <c r="A161" s="22" t="s">
        <v>354</v>
      </c>
      <c r="B161" s="30" t="s">
        <v>210</v>
      </c>
      <c r="C161" s="41">
        <v>9100</v>
      </c>
      <c r="D161" s="41">
        <v>1000</v>
      </c>
      <c r="E161" s="41">
        <v>1000</v>
      </c>
    </row>
    <row r="162" spans="1:5" ht="123" customHeight="1">
      <c r="A162" s="22" t="s">
        <v>323</v>
      </c>
      <c r="B162" s="30" t="s">
        <v>325</v>
      </c>
      <c r="C162" s="41">
        <f aca="true" t="shared" si="15" ref="C162:E163">C163</f>
        <v>3000</v>
      </c>
      <c r="D162" s="41">
        <f t="shared" si="15"/>
        <v>0</v>
      </c>
      <c r="E162" s="41">
        <f t="shared" si="15"/>
        <v>0</v>
      </c>
    </row>
    <row r="163" spans="1:5" ht="149.25" customHeight="1">
      <c r="A163" s="22" t="s">
        <v>324</v>
      </c>
      <c r="B163" s="30" t="s">
        <v>326</v>
      </c>
      <c r="C163" s="41">
        <f t="shared" si="15"/>
        <v>3000</v>
      </c>
      <c r="D163" s="41">
        <f t="shared" si="15"/>
        <v>0</v>
      </c>
      <c r="E163" s="41">
        <f t="shared" si="15"/>
        <v>0</v>
      </c>
    </row>
    <row r="164" spans="1:5" ht="149.25" customHeight="1">
      <c r="A164" s="22" t="s">
        <v>327</v>
      </c>
      <c r="B164" s="30" t="s">
        <v>326</v>
      </c>
      <c r="C164" s="41">
        <v>3000</v>
      </c>
      <c r="D164" s="41">
        <v>0</v>
      </c>
      <c r="E164" s="41">
        <v>0</v>
      </c>
    </row>
    <row r="165" spans="1:5" ht="136.5" customHeight="1">
      <c r="A165" s="22" t="s">
        <v>93</v>
      </c>
      <c r="B165" s="30" t="s">
        <v>94</v>
      </c>
      <c r="C165" s="11">
        <f>C166</f>
        <v>3953.33</v>
      </c>
      <c r="D165" s="11">
        <f>D166</f>
        <v>5000</v>
      </c>
      <c r="E165" s="11">
        <f>E166</f>
        <v>5000</v>
      </c>
    </row>
    <row r="166" spans="1:5" ht="135" customHeight="1">
      <c r="A166" s="22" t="s">
        <v>95</v>
      </c>
      <c r="B166" s="30" t="s">
        <v>94</v>
      </c>
      <c r="C166" s="11">
        <v>3953.33</v>
      </c>
      <c r="D166" s="11">
        <v>5000</v>
      </c>
      <c r="E166" s="11">
        <v>5000</v>
      </c>
    </row>
    <row r="167" spans="1:5" ht="56.25">
      <c r="A167" s="22" t="s">
        <v>54</v>
      </c>
      <c r="B167" s="30" t="s">
        <v>174</v>
      </c>
      <c r="C167" s="41">
        <f>C168</f>
        <v>780000</v>
      </c>
      <c r="D167" s="41">
        <f>D168</f>
        <v>830000</v>
      </c>
      <c r="E167" s="41">
        <f>E168</f>
        <v>830000</v>
      </c>
    </row>
    <row r="168" spans="1:5" ht="87.75" customHeight="1">
      <c r="A168" s="22" t="s">
        <v>55</v>
      </c>
      <c r="B168" s="30" t="s">
        <v>175</v>
      </c>
      <c r="C168" s="41">
        <f>C169+C172+C173+C170+C171</f>
        <v>780000</v>
      </c>
      <c r="D168" s="41">
        <f>D169+D172+D173+D170+D171</f>
        <v>830000</v>
      </c>
      <c r="E168" s="41">
        <f>E169+E172+E173+E170+E171</f>
        <v>830000</v>
      </c>
    </row>
    <row r="169" spans="1:5" ht="84" customHeight="1">
      <c r="A169" s="22" t="s">
        <v>56</v>
      </c>
      <c r="B169" s="30" t="s">
        <v>176</v>
      </c>
      <c r="C169" s="11">
        <v>80000</v>
      </c>
      <c r="D169" s="11">
        <v>80000</v>
      </c>
      <c r="E169" s="11">
        <v>80000</v>
      </c>
    </row>
    <row r="170" spans="1:5" ht="84" customHeight="1">
      <c r="A170" s="22" t="s">
        <v>355</v>
      </c>
      <c r="B170" s="30" t="s">
        <v>176</v>
      </c>
      <c r="C170" s="11">
        <v>5435</v>
      </c>
      <c r="D170" s="11">
        <v>0</v>
      </c>
      <c r="E170" s="11">
        <v>0</v>
      </c>
    </row>
    <row r="171" spans="1:5" ht="84" customHeight="1">
      <c r="A171" s="22" t="s">
        <v>356</v>
      </c>
      <c r="B171" s="30" t="s">
        <v>176</v>
      </c>
      <c r="C171" s="11">
        <v>2000</v>
      </c>
      <c r="D171" s="11">
        <v>0</v>
      </c>
      <c r="E171" s="11">
        <v>0</v>
      </c>
    </row>
    <row r="172" spans="1:5" ht="76.5" customHeight="1">
      <c r="A172" s="22" t="s">
        <v>57</v>
      </c>
      <c r="B172" s="30" t="s">
        <v>67</v>
      </c>
      <c r="C172" s="11">
        <v>642565</v>
      </c>
      <c r="D172" s="34">
        <v>700000</v>
      </c>
      <c r="E172" s="34">
        <v>700000</v>
      </c>
    </row>
    <row r="173" spans="1:5" ht="76.5" customHeight="1">
      <c r="A173" s="22" t="s">
        <v>212</v>
      </c>
      <c r="B173" s="30" t="s">
        <v>67</v>
      </c>
      <c r="C173" s="11">
        <v>50000</v>
      </c>
      <c r="D173" s="11">
        <v>50000</v>
      </c>
      <c r="E173" s="11">
        <v>50000</v>
      </c>
    </row>
    <row r="174" spans="1:5" s="9" customFormat="1" ht="38.25" customHeight="1" hidden="1">
      <c r="A174" s="31" t="s">
        <v>149</v>
      </c>
      <c r="B174" s="32" t="s">
        <v>150</v>
      </c>
      <c r="C174" s="20">
        <v>0</v>
      </c>
      <c r="D174" s="20">
        <v>0</v>
      </c>
      <c r="E174" s="20">
        <v>0</v>
      </c>
    </row>
    <row r="175" spans="1:5" ht="32.25" customHeight="1">
      <c r="A175" s="31" t="s">
        <v>58</v>
      </c>
      <c r="B175" s="33" t="s">
        <v>343</v>
      </c>
      <c r="C175" s="21">
        <f>C176+C209+C212</f>
        <v>219911903.87</v>
      </c>
      <c r="D175" s="21">
        <f>D176+D209+D212</f>
        <v>190737750.63</v>
      </c>
      <c r="E175" s="21">
        <f>E176+E209+E212</f>
        <v>191660650.63</v>
      </c>
    </row>
    <row r="176" spans="1:5" ht="65.25" customHeight="1">
      <c r="A176" s="31" t="s">
        <v>80</v>
      </c>
      <c r="B176" s="33" t="s">
        <v>342</v>
      </c>
      <c r="C176" s="21">
        <f>C177+C184+C196+C205</f>
        <v>220147854.19</v>
      </c>
      <c r="D176" s="21">
        <f>D177+D184+D196</f>
        <v>190737750.63</v>
      </c>
      <c r="E176" s="21">
        <f>E177+E184+E196</f>
        <v>191660650.63</v>
      </c>
    </row>
    <row r="177" spans="1:5" ht="45.75" customHeight="1">
      <c r="A177" s="31" t="s">
        <v>216</v>
      </c>
      <c r="B177" s="32" t="s">
        <v>341</v>
      </c>
      <c r="C177" s="21">
        <f>C178+C181</f>
        <v>114745300</v>
      </c>
      <c r="D177" s="21">
        <f aca="true" t="shared" si="16" ref="D177:E179">D178</f>
        <v>98177000</v>
      </c>
      <c r="E177" s="21">
        <f t="shared" si="16"/>
        <v>99099900</v>
      </c>
    </row>
    <row r="178" spans="1:5" ht="42.75" customHeight="1">
      <c r="A178" s="22" t="s">
        <v>217</v>
      </c>
      <c r="B178" s="30" t="s">
        <v>177</v>
      </c>
      <c r="C178" s="8">
        <f>C179</f>
        <v>105243000</v>
      </c>
      <c r="D178" s="8">
        <f t="shared" si="16"/>
        <v>98177000</v>
      </c>
      <c r="E178" s="8">
        <f t="shared" si="16"/>
        <v>99099900</v>
      </c>
    </row>
    <row r="179" spans="1:5" ht="63.75" customHeight="1">
      <c r="A179" s="22" t="s">
        <v>218</v>
      </c>
      <c r="B179" s="30" t="s">
        <v>178</v>
      </c>
      <c r="C179" s="8">
        <f>C180</f>
        <v>105243000</v>
      </c>
      <c r="D179" s="8">
        <f t="shared" si="16"/>
        <v>98177000</v>
      </c>
      <c r="E179" s="8">
        <f t="shared" si="16"/>
        <v>99099900</v>
      </c>
    </row>
    <row r="180" spans="1:5" ht="68.25" customHeight="1">
      <c r="A180" s="22" t="s">
        <v>219</v>
      </c>
      <c r="B180" s="30" t="s">
        <v>178</v>
      </c>
      <c r="C180" s="8">
        <v>105243000</v>
      </c>
      <c r="D180" s="34">
        <v>98177000</v>
      </c>
      <c r="E180" s="34">
        <v>99099900</v>
      </c>
    </row>
    <row r="181" spans="1:5" ht="69.75" customHeight="1">
      <c r="A181" s="22" t="s">
        <v>254</v>
      </c>
      <c r="B181" s="30" t="s">
        <v>340</v>
      </c>
      <c r="C181" s="8">
        <f aca="true" t="shared" si="17" ref="C181:E182">C182</f>
        <v>9502300</v>
      </c>
      <c r="D181" s="8">
        <f t="shared" si="17"/>
        <v>0</v>
      </c>
      <c r="E181" s="8">
        <f t="shared" si="17"/>
        <v>0</v>
      </c>
    </row>
    <row r="182" spans="1:5" ht="85.5" customHeight="1">
      <c r="A182" s="22" t="s">
        <v>255</v>
      </c>
      <c r="B182" s="30" t="s">
        <v>339</v>
      </c>
      <c r="C182" s="8">
        <f t="shared" si="17"/>
        <v>9502300</v>
      </c>
      <c r="D182" s="8">
        <f t="shared" si="17"/>
        <v>0</v>
      </c>
      <c r="E182" s="8">
        <f t="shared" si="17"/>
        <v>0</v>
      </c>
    </row>
    <row r="183" spans="1:5" ht="84.75" customHeight="1">
      <c r="A183" s="22" t="s">
        <v>256</v>
      </c>
      <c r="B183" s="30" t="s">
        <v>339</v>
      </c>
      <c r="C183" s="8">
        <v>9502300</v>
      </c>
      <c r="D183" s="34">
        <v>0</v>
      </c>
      <c r="E183" s="34">
        <v>0</v>
      </c>
    </row>
    <row r="184" spans="1:5" s="9" customFormat="1" ht="68.25" customHeight="1">
      <c r="A184" s="31" t="s">
        <v>220</v>
      </c>
      <c r="B184" s="33" t="s">
        <v>338</v>
      </c>
      <c r="C184" s="21">
        <f>C191+C185+C188</f>
        <v>7620643.1899999995</v>
      </c>
      <c r="D184" s="21">
        <f>D191+D185+D188</f>
        <v>485100</v>
      </c>
      <c r="E184" s="21">
        <f>E191+E185+E188</f>
        <v>485100</v>
      </c>
    </row>
    <row r="185" spans="1:5" s="9" customFormat="1" ht="56.25" customHeight="1">
      <c r="A185" s="46" t="s">
        <v>251</v>
      </c>
      <c r="B185" s="40" t="s">
        <v>337</v>
      </c>
      <c r="C185" s="8">
        <f aca="true" t="shared" si="18" ref="C185:E186">C186</f>
        <v>1006012.19</v>
      </c>
      <c r="D185" s="8">
        <f t="shared" si="18"/>
        <v>0</v>
      </c>
      <c r="E185" s="8">
        <f t="shared" si="18"/>
        <v>0</v>
      </c>
    </row>
    <row r="186" spans="1:5" s="9" customFormat="1" ht="74.25" customHeight="1">
      <c r="A186" s="46" t="s">
        <v>252</v>
      </c>
      <c r="B186" s="40" t="s">
        <v>336</v>
      </c>
      <c r="C186" s="8">
        <f t="shared" si="18"/>
        <v>1006012.19</v>
      </c>
      <c r="D186" s="8">
        <f t="shared" si="18"/>
        <v>0</v>
      </c>
      <c r="E186" s="8">
        <f t="shared" si="18"/>
        <v>0</v>
      </c>
    </row>
    <row r="187" spans="1:5" s="9" customFormat="1" ht="70.5" customHeight="1">
      <c r="A187" s="46" t="s">
        <v>253</v>
      </c>
      <c r="B187" s="40" t="s">
        <v>336</v>
      </c>
      <c r="C187" s="8">
        <v>1006012.19</v>
      </c>
      <c r="D187" s="8">
        <v>0</v>
      </c>
      <c r="E187" s="8">
        <v>0</v>
      </c>
    </row>
    <row r="188" spans="1:5" s="9" customFormat="1" ht="53.25" customHeight="1">
      <c r="A188" s="46" t="s">
        <v>258</v>
      </c>
      <c r="B188" s="40" t="s">
        <v>335</v>
      </c>
      <c r="C188" s="8">
        <f aca="true" t="shared" si="19" ref="C188:E189">C189</f>
        <v>8963</v>
      </c>
      <c r="D188" s="8">
        <f t="shared" si="19"/>
        <v>0</v>
      </c>
      <c r="E188" s="8">
        <f t="shared" si="19"/>
        <v>0</v>
      </c>
    </row>
    <row r="189" spans="1:5" s="9" customFormat="1" ht="69" customHeight="1">
      <c r="A189" s="46" t="s">
        <v>259</v>
      </c>
      <c r="B189" s="40" t="s">
        <v>334</v>
      </c>
      <c r="C189" s="8">
        <f t="shared" si="19"/>
        <v>8963</v>
      </c>
      <c r="D189" s="8">
        <f t="shared" si="19"/>
        <v>0</v>
      </c>
      <c r="E189" s="8">
        <f t="shared" si="19"/>
        <v>0</v>
      </c>
    </row>
    <row r="190" spans="1:5" s="9" customFormat="1" ht="63" customHeight="1">
      <c r="A190" s="46" t="s">
        <v>260</v>
      </c>
      <c r="B190" s="40" t="s">
        <v>334</v>
      </c>
      <c r="C190" s="8">
        <f>8963</f>
        <v>8963</v>
      </c>
      <c r="D190" s="8">
        <v>0</v>
      </c>
      <c r="E190" s="8">
        <v>0</v>
      </c>
    </row>
    <row r="191" spans="1:5" ht="38.25" customHeight="1">
      <c r="A191" s="22" t="s">
        <v>221</v>
      </c>
      <c r="B191" s="26" t="s">
        <v>333</v>
      </c>
      <c r="C191" s="8">
        <f>C192</f>
        <v>6605668</v>
      </c>
      <c r="D191" s="8">
        <f>D192</f>
        <v>485100</v>
      </c>
      <c r="E191" s="8">
        <f>E192</f>
        <v>485100</v>
      </c>
    </row>
    <row r="192" spans="1:5" ht="57" customHeight="1">
      <c r="A192" s="22" t="s">
        <v>222</v>
      </c>
      <c r="B192" s="26" t="s">
        <v>332</v>
      </c>
      <c r="C192" s="8">
        <f>SUM(C193:C195)</f>
        <v>6605668</v>
      </c>
      <c r="D192" s="8">
        <f>SUM(D193:D195)</f>
        <v>485100</v>
      </c>
      <c r="E192" s="8">
        <f>SUM(E193:E195)</f>
        <v>485100</v>
      </c>
    </row>
    <row r="193" spans="1:5" ht="48" customHeight="1">
      <c r="A193" s="22" t="s">
        <v>248</v>
      </c>
      <c r="B193" s="26" t="s">
        <v>331</v>
      </c>
      <c r="C193" s="8">
        <v>5465668</v>
      </c>
      <c r="D193" s="8">
        <v>0</v>
      </c>
      <c r="E193" s="8">
        <v>0</v>
      </c>
    </row>
    <row r="194" spans="1:5" ht="54" customHeight="1">
      <c r="A194" s="22" t="s">
        <v>223</v>
      </c>
      <c r="B194" s="26" t="s">
        <v>179</v>
      </c>
      <c r="C194" s="8">
        <v>635100</v>
      </c>
      <c r="D194" s="8">
        <v>485100</v>
      </c>
      <c r="E194" s="8">
        <v>485100</v>
      </c>
    </row>
    <row r="195" spans="1:5" ht="50.25" customHeight="1">
      <c r="A195" s="22" t="s">
        <v>257</v>
      </c>
      <c r="B195" s="26" t="s">
        <v>330</v>
      </c>
      <c r="C195" s="8">
        <v>504900</v>
      </c>
      <c r="D195" s="8">
        <v>0</v>
      </c>
      <c r="E195" s="8">
        <v>0</v>
      </c>
    </row>
    <row r="196" spans="1:5" ht="47.25" customHeight="1">
      <c r="A196" s="31" t="s">
        <v>224</v>
      </c>
      <c r="B196" s="32" t="s">
        <v>180</v>
      </c>
      <c r="C196" s="21">
        <f>C197+C202</f>
        <v>97647121.45</v>
      </c>
      <c r="D196" s="21">
        <f>D197+D202</f>
        <v>92075650.63</v>
      </c>
      <c r="E196" s="21">
        <f>E197+E202</f>
        <v>92075650.63</v>
      </c>
    </row>
    <row r="197" spans="1:5" ht="58.5" customHeight="1">
      <c r="A197" s="22" t="s">
        <v>225</v>
      </c>
      <c r="B197" s="30" t="s">
        <v>135</v>
      </c>
      <c r="C197" s="8">
        <f>C198</f>
        <v>2699025.9499999997</v>
      </c>
      <c r="D197" s="8">
        <f>D198</f>
        <v>2521651.63</v>
      </c>
      <c r="E197" s="8">
        <f>E198</f>
        <v>2521651.63</v>
      </c>
    </row>
    <row r="198" spans="1:5" ht="75" customHeight="1">
      <c r="A198" s="22" t="s">
        <v>226</v>
      </c>
      <c r="B198" s="30" t="s">
        <v>136</v>
      </c>
      <c r="C198" s="8">
        <f>SUM(C199:C201)</f>
        <v>2699025.9499999997</v>
      </c>
      <c r="D198" s="8">
        <f>SUM(D199:D201)</f>
        <v>2521651.63</v>
      </c>
      <c r="E198" s="8">
        <f>SUM(E199:E201)</f>
        <v>2521651.63</v>
      </c>
    </row>
    <row r="199" spans="1:5" ht="94.5" customHeight="1">
      <c r="A199" s="22" t="s">
        <v>227</v>
      </c>
      <c r="B199" s="30" t="s">
        <v>181</v>
      </c>
      <c r="C199" s="8">
        <f>409692+11856.5</f>
        <v>421548.5</v>
      </c>
      <c r="D199" s="8">
        <f>409692+11856.5</f>
        <v>421548.5</v>
      </c>
      <c r="E199" s="8">
        <f>409692+11856.5</f>
        <v>421548.5</v>
      </c>
    </row>
    <row r="200" spans="1:5" ht="75" customHeight="1">
      <c r="A200" s="22" t="s">
        <v>228</v>
      </c>
      <c r="B200" s="30" t="s">
        <v>136</v>
      </c>
      <c r="C200" s="8">
        <f>978750+46200+1067653.13</f>
        <v>2092603.13</v>
      </c>
      <c r="D200" s="8">
        <f>978750+46200+1067653.13</f>
        <v>2092603.13</v>
      </c>
      <c r="E200" s="8">
        <f>978750+46200+1067653.13</f>
        <v>2092603.13</v>
      </c>
    </row>
    <row r="201" spans="1:5" ht="75" customHeight="1">
      <c r="A201" s="22" t="s">
        <v>229</v>
      </c>
      <c r="B201" s="30" t="s">
        <v>136</v>
      </c>
      <c r="C201" s="8">
        <v>184874.32</v>
      </c>
      <c r="D201" s="8">
        <v>7500</v>
      </c>
      <c r="E201" s="8">
        <v>7500</v>
      </c>
    </row>
    <row r="202" spans="1:5" ht="27.75" customHeight="1">
      <c r="A202" s="22" t="s">
        <v>230</v>
      </c>
      <c r="B202" s="30" t="s">
        <v>137</v>
      </c>
      <c r="C202" s="8">
        <f aca="true" t="shared" si="20" ref="C202:E203">C203</f>
        <v>94948095.5</v>
      </c>
      <c r="D202" s="8">
        <f t="shared" si="20"/>
        <v>89553999</v>
      </c>
      <c r="E202" s="8">
        <f t="shared" si="20"/>
        <v>89553999</v>
      </c>
    </row>
    <row r="203" spans="1:5" ht="37.5" customHeight="1">
      <c r="A203" s="22" t="s">
        <v>231</v>
      </c>
      <c r="B203" s="30" t="s">
        <v>138</v>
      </c>
      <c r="C203" s="8">
        <f t="shared" si="20"/>
        <v>94948095.5</v>
      </c>
      <c r="D203" s="8">
        <f t="shared" si="20"/>
        <v>89553999</v>
      </c>
      <c r="E203" s="8">
        <f t="shared" si="20"/>
        <v>89553999</v>
      </c>
    </row>
    <row r="204" spans="1:5" ht="37.5" customHeight="1">
      <c r="A204" s="22" t="s">
        <v>232</v>
      </c>
      <c r="B204" s="30" t="s">
        <v>139</v>
      </c>
      <c r="C204" s="8">
        <v>94948095.5</v>
      </c>
      <c r="D204" s="8">
        <f>68646069+20907930</f>
        <v>89553999</v>
      </c>
      <c r="E204" s="8">
        <f>68646069+20907930</f>
        <v>89553999</v>
      </c>
    </row>
    <row r="205" spans="1:5" ht="27.75" customHeight="1">
      <c r="A205" s="31" t="s">
        <v>234</v>
      </c>
      <c r="B205" s="32" t="s">
        <v>242</v>
      </c>
      <c r="C205" s="21">
        <f aca="true" t="shared" si="21" ref="C205:E207">C206</f>
        <v>134789.55</v>
      </c>
      <c r="D205" s="21">
        <f t="shared" si="21"/>
        <v>0</v>
      </c>
      <c r="E205" s="21">
        <f t="shared" si="21"/>
        <v>0</v>
      </c>
    </row>
    <row r="206" spans="1:5" ht="138" customHeight="1">
      <c r="A206" s="22" t="s">
        <v>235</v>
      </c>
      <c r="B206" s="30" t="s">
        <v>243</v>
      </c>
      <c r="C206" s="8">
        <f t="shared" si="21"/>
        <v>134789.55</v>
      </c>
      <c r="D206" s="8">
        <f t="shared" si="21"/>
        <v>0</v>
      </c>
      <c r="E206" s="8">
        <f t="shared" si="21"/>
        <v>0</v>
      </c>
    </row>
    <row r="207" spans="1:5" ht="135" customHeight="1">
      <c r="A207" s="22" t="s">
        <v>236</v>
      </c>
      <c r="B207" s="30" t="s">
        <v>244</v>
      </c>
      <c r="C207" s="8">
        <f t="shared" si="21"/>
        <v>134789.55</v>
      </c>
      <c r="D207" s="8">
        <f t="shared" si="21"/>
        <v>0</v>
      </c>
      <c r="E207" s="8">
        <f t="shared" si="21"/>
        <v>0</v>
      </c>
    </row>
    <row r="208" spans="1:5" ht="138" customHeight="1">
      <c r="A208" s="22" t="s">
        <v>237</v>
      </c>
      <c r="B208" s="30" t="s">
        <v>244</v>
      </c>
      <c r="C208" s="8">
        <v>134789.55</v>
      </c>
      <c r="D208" s="8">
        <v>0</v>
      </c>
      <c r="E208" s="8">
        <v>0</v>
      </c>
    </row>
    <row r="209" spans="1:5" s="9" customFormat="1" ht="169.5" customHeight="1">
      <c r="A209" s="31" t="s">
        <v>98</v>
      </c>
      <c r="B209" s="33" t="s">
        <v>101</v>
      </c>
      <c r="C209" s="21">
        <f aca="true" t="shared" si="22" ref="C209:E210">C210</f>
        <v>0</v>
      </c>
      <c r="D209" s="21">
        <f t="shared" si="22"/>
        <v>0</v>
      </c>
      <c r="E209" s="21">
        <f t="shared" si="22"/>
        <v>0</v>
      </c>
    </row>
    <row r="210" spans="1:5" ht="207" customHeight="1">
      <c r="A210" s="22" t="s">
        <v>99</v>
      </c>
      <c r="B210" s="26" t="s">
        <v>102</v>
      </c>
      <c r="C210" s="8">
        <f t="shared" si="22"/>
        <v>0</v>
      </c>
      <c r="D210" s="8">
        <f t="shared" si="22"/>
        <v>0</v>
      </c>
      <c r="E210" s="8">
        <f t="shared" si="22"/>
        <v>0</v>
      </c>
    </row>
    <row r="211" spans="1:5" ht="207" customHeight="1">
      <c r="A211" s="22" t="s">
        <v>100</v>
      </c>
      <c r="B211" s="26" t="s">
        <v>103</v>
      </c>
      <c r="C211" s="8">
        <v>0</v>
      </c>
      <c r="D211" s="34">
        <v>0</v>
      </c>
      <c r="E211" s="34">
        <v>0</v>
      </c>
    </row>
    <row r="212" spans="1:5" ht="87.75" customHeight="1">
      <c r="A212" s="31" t="s">
        <v>238</v>
      </c>
      <c r="B212" s="33" t="s">
        <v>247</v>
      </c>
      <c r="C212" s="21">
        <f aca="true" t="shared" si="23" ref="C212:E214">C213</f>
        <v>-235950.32</v>
      </c>
      <c r="D212" s="21">
        <f t="shared" si="23"/>
        <v>0</v>
      </c>
      <c r="E212" s="21">
        <f t="shared" si="23"/>
        <v>0</v>
      </c>
    </row>
    <row r="213" spans="1:5" ht="99" customHeight="1">
      <c r="A213" s="22" t="s">
        <v>239</v>
      </c>
      <c r="B213" s="26" t="s">
        <v>246</v>
      </c>
      <c r="C213" s="8">
        <f t="shared" si="23"/>
        <v>-235950.32</v>
      </c>
      <c r="D213" s="8">
        <f t="shared" si="23"/>
        <v>0</v>
      </c>
      <c r="E213" s="8">
        <f t="shared" si="23"/>
        <v>0</v>
      </c>
    </row>
    <row r="214" spans="1:5" ht="99.75" customHeight="1">
      <c r="A214" s="22" t="s">
        <v>240</v>
      </c>
      <c r="B214" s="26" t="s">
        <v>245</v>
      </c>
      <c r="C214" s="8">
        <f t="shared" si="23"/>
        <v>-235950.32</v>
      </c>
      <c r="D214" s="8">
        <f t="shared" si="23"/>
        <v>0</v>
      </c>
      <c r="E214" s="8">
        <f t="shared" si="23"/>
        <v>0</v>
      </c>
    </row>
    <row r="215" spans="1:5" ht="101.25" customHeight="1">
      <c r="A215" s="22" t="s">
        <v>241</v>
      </c>
      <c r="B215" s="26" t="s">
        <v>245</v>
      </c>
      <c r="C215" s="8">
        <v>-235950.32</v>
      </c>
      <c r="D215" s="34">
        <v>0</v>
      </c>
      <c r="E215" s="34">
        <v>0</v>
      </c>
    </row>
    <row r="216" spans="1:5" ht="36" customHeight="1">
      <c r="A216" s="51" t="s">
        <v>328</v>
      </c>
      <c r="B216" s="51"/>
      <c r="C216" s="35">
        <f>C29+C175</f>
        <v>289998187.5</v>
      </c>
      <c r="D216" s="35">
        <f>D29+D175</f>
        <v>253435246.63</v>
      </c>
      <c r="E216" s="35">
        <f>E29+E175</f>
        <v>254446243.63</v>
      </c>
    </row>
    <row r="217" spans="3:5" ht="18.75">
      <c r="C217" s="5"/>
      <c r="E217" s="5" t="s">
        <v>329</v>
      </c>
    </row>
    <row r="218" ht="18.75">
      <c r="C218" s="15"/>
    </row>
    <row r="220" ht="18.75">
      <c r="C220" s="15"/>
    </row>
    <row r="221" ht="18.75">
      <c r="D221" s="29"/>
    </row>
  </sheetData>
  <sheetProtection/>
  <mergeCells count="26">
    <mergeCell ref="C7:E7"/>
    <mergeCell ref="C8:E8"/>
    <mergeCell ref="C9:E9"/>
    <mergeCell ref="C10:E10"/>
    <mergeCell ref="C11:E11"/>
    <mergeCell ref="C12:E12"/>
    <mergeCell ref="C1:E1"/>
    <mergeCell ref="C2:E2"/>
    <mergeCell ref="C3:E3"/>
    <mergeCell ref="C4:E4"/>
    <mergeCell ref="C5:E5"/>
    <mergeCell ref="C6:E6"/>
    <mergeCell ref="C19:E19"/>
    <mergeCell ref="A216:B216"/>
    <mergeCell ref="A26:A27"/>
    <mergeCell ref="B26:B27"/>
    <mergeCell ref="C26:E26"/>
    <mergeCell ref="C20:E20"/>
    <mergeCell ref="A24:E24"/>
    <mergeCell ref="A25:E25"/>
    <mergeCell ref="C13:E13"/>
    <mergeCell ref="C17:E17"/>
    <mergeCell ref="C15:E15"/>
    <mergeCell ref="C14:E14"/>
    <mergeCell ref="C18:E18"/>
    <mergeCell ref="C16:E16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2017-09-14T10:59:33Z</cp:lastPrinted>
  <dcterms:created xsi:type="dcterms:W3CDTF">2009-08-21T08:27:43Z</dcterms:created>
  <dcterms:modified xsi:type="dcterms:W3CDTF">2017-09-27T05:51:47Z</dcterms:modified>
  <cp:category/>
  <cp:version/>
  <cp:contentType/>
  <cp:contentStatus/>
</cp:coreProperties>
</file>