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'доходы'!$A$1:$G$30</definedName>
    <definedName name="_xlnm.Print_Area" localSheetId="2">'источники'!$A$1:$F$7</definedName>
    <definedName name="_xlnm.Print_Area" localSheetId="1">'расходы'!$A$1:$F$48</definedName>
  </definedNames>
  <calcPr fullCalcOnLoad="1"/>
</workbook>
</file>

<file path=xl/sharedStrings.xml><?xml version="1.0" encoding="utf-8"?>
<sst xmlns="http://schemas.openxmlformats.org/spreadsheetml/2006/main" count="166" uniqueCount="155">
  <si>
    <t>Наименование</t>
  </si>
  <si>
    <t>Общегосударственные вопросы</t>
  </si>
  <si>
    <t>КБК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</si>
  <si>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</si>
  <si>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</si>
  <si>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</si>
  <si>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</si>
  <si>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</si>
  <si>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</si>
  <si>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</si>
  <si>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</si>
  <si>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</si>
  <si>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</si>
  <si>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</si>
  <si>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</si>
  <si>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</si>
  <si>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</si>
  <si>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</si>
  <si>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</si>
  <si>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</si>
  <si>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</si>
  <si>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</si>
  <si>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</si>
  <si>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</si>
  <si>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</si>
  <si>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</si>
  <si>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</si>
  <si>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</si>
  <si>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</si>
  <si>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</si>
  <si>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</si>
  <si>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</si>
  <si>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</si>
  <si>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</si>
  <si>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</si>
  <si>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</si>
  <si>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</si>
  <si>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</si>
  <si>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</si>
  <si>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</si>
  <si>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</si>
  <si>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</si>
  <si>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</si>
  <si>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</si>
  <si>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</si>
  <si>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</si>
  <si>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</si>
  <si>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</si>
  <si>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</si>
  <si>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</si>
  <si>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</si>
  <si>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</si>
  <si>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</si>
  <si>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</si>
  <si>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</si>
  <si>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</si>
  <si>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</si>
  <si>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</si>
  <si>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</si>
  <si>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</si>
  <si>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2.Расходы</t>
  </si>
  <si>
    <t>ИТОГО 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</si>
  <si>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</si>
  <si>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</si>
  <si>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</si>
  <si>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</si>
  <si>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</si>
  <si>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</si>
  <si>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</si>
  <si>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</si>
  <si>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</si>
  <si>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</si>
  <si>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</si>
  <si>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</si>
  <si>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0503</t>
  </si>
  <si>
    <t>Благоустройство</t>
  </si>
  <si>
    <t>0105000000</t>
  </si>
  <si>
    <t>Источники финансирования дефицита бюджета, всего</t>
  </si>
  <si>
    <t>1 Доходы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</si>
  <si>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</si>
  <si>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</si>
  <si>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</si>
  <si>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</si>
  <si>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</si>
  <si>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</si>
  <si>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</si>
  <si>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</si>
  <si>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</si>
  <si>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</si>
  <si>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</si>
  <si>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</si>
  <si>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</si>
  <si>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</si>
  <si>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</si>
  <si>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</si>
  <si>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</si>
  <si>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</si>
  <si>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</si>
  <si>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</si>
  <si>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</si>
  <si>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</si>
  <si>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</si>
  <si>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</si>
  <si>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</si>
  <si>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</si>
  <si>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</si>
  <si>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</si>
  <si>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</si>
  <si>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r>
      <t xml:space="preserve">Субвенции бюджетам субъектов Российской Федерации и муниципальных образований                         </t>
    </r>
    <r>
      <rPr>
        <b/>
        <i/>
        <sz val="14"/>
        <color indexed="8"/>
        <rFont val="Times New Roman"/>
        <family val="1"/>
      </rPr>
      <t xml:space="preserve">  </t>
    </r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</si>
  <si>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</si>
  <si>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</si>
  <si>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</si>
  <si>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</si>
  <si>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</si>
  <si>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рубли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</si>
  <si>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</si>
  <si>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</si>
  <si>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</si>
  <si>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</si>
  <si>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</si>
  <si>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</si>
  <si>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</si>
  <si>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</si>
  <si>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</si>
  <si>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</si>
  <si>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</si>
  <si>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</si>
  <si>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</si>
  <si>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</si>
  <si>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</si>
  <si>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0703</t>
  </si>
  <si>
    <t>Дополнительное образование детей</t>
  </si>
  <si>
    <t>руб.</t>
  </si>
  <si>
    <t>000 2 07 00000 00 0000 000</t>
  </si>
  <si>
    <t>Ожидаемое исполнение бюджета Южского муниципального района за 2022 год</t>
  </si>
  <si>
    <t>Исполнение бюджета за 2021 год</t>
  </si>
  <si>
    <t xml:space="preserve">Утверждено решением о бюджете (с учетом внесенных изменений  до 01.08.2022) </t>
  </si>
  <si>
    <t>Исполнение бюджета на 01.08.2022</t>
  </si>
  <si>
    <t>Ожидаемое исполнение бюджета за 2022 год</t>
  </si>
  <si>
    <t>Ожидаемое исполнение бюджета за 2022 год, %</t>
  </si>
  <si>
    <t>000 2 18 00000 00 0000 000</t>
  </si>
  <si>
    <t>0406</t>
  </si>
  <si>
    <t>Водное хозяйство</t>
  </si>
  <si>
    <t>0105</t>
  </si>
  <si>
    <t>Судебная система</t>
  </si>
  <si>
    <t>Утверждено решением о бюджете (с учетом внесенных изменений  до 01.08.2022</t>
  </si>
  <si>
    <t>Гражданская оборона</t>
  </si>
  <si>
    <t xml:space="preserve">Молодежная политика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</si>
  <si>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</si>
  <si>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</si>
  <si>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</si>
  <si>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000  1 06 00000 00 0000 000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</si>
  <si>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</t>
  </si>
  <si>
    <t>Поступления от денежных пожертвований, предоставляемых физическим лицам получателям средств бюджетов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</si>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</sst>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7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4" fillId="0" borderId="15" xfId="0" applyNumberFormat="1" applyFont="1" applyFill="1" applyBorder="1" applyAlignment="1">
      <alignment horizontal="left" vertical="top" wrapText="1"/>
    </xf>
    <xf numFmtId="2" fontId="12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2" fontId="12" fillId="0" borderId="15" xfId="0" applyNumberFormat="1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2" fontId="12" fillId="0" borderId="0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27.875" style="41" customWidth="1"/>
    <col min="2" max="2" width="44.00390625" style="62" customWidth="1"/>
    <col min="3" max="3" width="21.875" style="93" customWidth="1"/>
    <col min="4" max="4" width="18.875" style="80" customWidth="1"/>
    <col min="5" max="5" width="19.625" style="74" customWidth="1"/>
    <col min="6" max="6" width="20.25390625" style="80" customWidth="1"/>
    <col min="7" max="7" width="18.00390625" style="80" customWidth="1"/>
    <col min="8" max="8" width="17.25390625" style="6" bestFit="1" customWidth="1"/>
    <col min="9" max="9" width="26.25390625" style="6" customWidth="1"/>
    <col min="10" max="16384" width="9.125" style="6" customWidth="1"/>
  </cols>
  <sheetData>
    <row r="1" spans="1:7" ht="20.25" customHeight="1">
      <c r="A1" s="108" t="s">
        <v>134</v>
      </c>
      <c r="B1" s="108"/>
      <c r="C1" s="108"/>
      <c r="D1" s="108"/>
      <c r="E1" s="108"/>
      <c r="F1" s="108"/>
      <c r="G1" s="108"/>
    </row>
    <row r="2" spans="1:5" ht="14.25" customHeight="1">
      <c r="A2" s="65"/>
      <c r="B2" s="61"/>
      <c r="C2" s="78"/>
      <c r="D2" s="79"/>
      <c r="E2" s="73"/>
    </row>
    <row r="3" spans="1:7" ht="25.5" customHeight="1">
      <c r="A3" s="109" t="s">
        <v>78</v>
      </c>
      <c r="B3" s="109"/>
      <c r="C3" s="81"/>
      <c r="F3" s="82"/>
      <c r="G3" s="83" t="s">
        <v>132</v>
      </c>
    </row>
    <row r="4" spans="1:8" s="64" customFormat="1" ht="144" customHeight="1">
      <c r="A4" s="44" t="s">
        <v>2</v>
      </c>
      <c r="B4" s="43" t="s">
        <v>0</v>
      </c>
      <c r="C4" s="76" t="s">
        <v>135</v>
      </c>
      <c r="D4" s="84" t="s">
        <v>136</v>
      </c>
      <c r="E4" s="76" t="s">
        <v>137</v>
      </c>
      <c r="F4" s="85" t="s">
        <v>138</v>
      </c>
      <c r="G4" s="85" t="s">
        <v>139</v>
      </c>
      <c r="H4" s="63"/>
    </row>
    <row r="5" spans="1:9" ht="18.75">
      <c r="A5" s="44">
        <v>1</v>
      </c>
      <c r="B5" s="42">
        <v>2</v>
      </c>
      <c r="C5" s="101">
        <v>3</v>
      </c>
      <c r="D5" s="99" t="s">
        <v>119</v>
      </c>
      <c r="E5" s="100" t="s">
        <v>120</v>
      </c>
      <c r="F5" s="99" t="s">
        <v>121</v>
      </c>
      <c r="G5" s="99" t="s">
        <v>122</v>
      </c>
      <c r="I5" s="9"/>
    </row>
    <row r="6" spans="1:9" ht="37.5">
      <c r="A6" s="68" t="s">
        <v>79</v>
      </c>
      <c r="B6" s="45" t="s">
        <v>80</v>
      </c>
      <c r="C6" s="87">
        <f>C13+C19</f>
        <v>75744649.08999999</v>
      </c>
      <c r="D6" s="87">
        <f>D13+D19</f>
        <v>74493926.67</v>
      </c>
      <c r="E6" s="87">
        <f>E13+E19</f>
        <v>46697727.480000004</v>
      </c>
      <c r="F6" s="87">
        <f>F13+F19</f>
        <v>75671656.47</v>
      </c>
      <c r="G6" s="60">
        <f>F6/D6*100</f>
        <v>101.58097425205843</v>
      </c>
      <c r="H6" s="107"/>
      <c r="I6" s="98"/>
    </row>
    <row r="7" spans="1:9" ht="21.75" customHeight="1">
      <c r="A7" s="69" t="s">
        <v>81</v>
      </c>
      <c r="B7" s="46" t="s">
        <v>82</v>
      </c>
      <c r="C7" s="95">
        <v>57055149.25</v>
      </c>
      <c r="D7" s="88">
        <v>58972018.61</v>
      </c>
      <c r="E7" s="88">
        <v>33346222.06</v>
      </c>
      <c r="F7" s="88">
        <v>60026140.74</v>
      </c>
      <c r="G7" s="60">
        <f>F7/D7*100</f>
        <v>101.78749541705743</v>
      </c>
      <c r="H7" s="107"/>
      <c r="I7" s="8"/>
    </row>
    <row r="8" spans="1:9" ht="68.25" customHeight="1">
      <c r="A8" s="69" t="s">
        <v>83</v>
      </c>
      <c r="B8" s="47" t="s">
        <v>123</v>
      </c>
      <c r="C8" s="96">
        <v>5465835.98</v>
      </c>
      <c r="D8" s="86">
        <v>4912269.87</v>
      </c>
      <c r="E8" s="5">
        <v>3602505.55</v>
      </c>
      <c r="F8" s="86">
        <v>4912269.87</v>
      </c>
      <c r="G8" s="60">
        <f aca="true" t="shared" si="0" ref="G8:G29">F8/D8*100</f>
        <v>100</v>
      </c>
      <c r="I8" s="9"/>
    </row>
    <row r="9" spans="1:9" ht="18.75">
      <c r="A9" s="69" t="s">
        <v>84</v>
      </c>
      <c r="B9" s="48" t="s">
        <v>85</v>
      </c>
      <c r="C9" s="89">
        <v>4737107.93</v>
      </c>
      <c r="D9" s="86">
        <v>4653150.37</v>
      </c>
      <c r="E9" s="5">
        <v>4141203.4</v>
      </c>
      <c r="F9" s="86">
        <v>4653150.37</v>
      </c>
      <c r="G9" s="60">
        <f t="shared" si="0"/>
        <v>100</v>
      </c>
      <c r="I9" s="9"/>
    </row>
    <row r="10" spans="1:9" ht="18.75">
      <c r="A10" s="69" t="s">
        <v>151</v>
      </c>
      <c r="B10" s="49" t="s">
        <v>86</v>
      </c>
      <c r="C10" s="89">
        <v>-38.43</v>
      </c>
      <c r="D10" s="86">
        <v>0</v>
      </c>
      <c r="E10" s="5">
        <v>0</v>
      </c>
      <c r="F10" s="88">
        <v>0</v>
      </c>
      <c r="G10" s="60">
        <v>0</v>
      </c>
      <c r="I10" s="9"/>
    </row>
    <row r="11" spans="1:9" ht="18.75">
      <c r="A11" s="69" t="s">
        <v>87</v>
      </c>
      <c r="B11" s="49" t="s">
        <v>88</v>
      </c>
      <c r="C11" s="89">
        <v>1780305.11</v>
      </c>
      <c r="D11" s="86">
        <v>1288000</v>
      </c>
      <c r="E11" s="5">
        <v>976179.64</v>
      </c>
      <c r="F11" s="88">
        <v>1288000</v>
      </c>
      <c r="G11" s="60">
        <f t="shared" si="0"/>
        <v>100</v>
      </c>
      <c r="I11" s="9"/>
    </row>
    <row r="12" spans="1:9" ht="56.25">
      <c r="A12" s="70" t="s">
        <v>89</v>
      </c>
      <c r="B12" s="50" t="s">
        <v>90</v>
      </c>
      <c r="C12" s="89">
        <v>-29479.33</v>
      </c>
      <c r="D12" s="86">
        <v>233.31</v>
      </c>
      <c r="E12" s="5">
        <v>233.31</v>
      </c>
      <c r="F12" s="88">
        <v>233.31</v>
      </c>
      <c r="G12" s="60">
        <f t="shared" si="0"/>
        <v>100</v>
      </c>
      <c r="I12" s="9"/>
    </row>
    <row r="13" spans="1:9" ht="18.75">
      <c r="A13" s="70"/>
      <c r="B13" s="51" t="s">
        <v>61</v>
      </c>
      <c r="C13" s="60">
        <f>SUM(C7:C12)</f>
        <v>69008880.50999999</v>
      </c>
      <c r="D13" s="60">
        <f>SUM(D7:D12)</f>
        <v>69825672.16</v>
      </c>
      <c r="E13" s="60">
        <f>SUM(E7:E12)</f>
        <v>42066343.96</v>
      </c>
      <c r="F13" s="60">
        <f>SUM(F7:F12)</f>
        <v>70879794.29</v>
      </c>
      <c r="G13" s="60">
        <f t="shared" si="0"/>
        <v>101.50964838202283</v>
      </c>
      <c r="I13" s="9"/>
    </row>
    <row r="14" spans="1:9" ht="75">
      <c r="A14" s="69" t="s">
        <v>91</v>
      </c>
      <c r="B14" s="49" t="s">
        <v>92</v>
      </c>
      <c r="C14" s="89">
        <v>4211086.68</v>
      </c>
      <c r="D14" s="86">
        <v>3093282.3</v>
      </c>
      <c r="E14" s="5">
        <v>3062927.1</v>
      </c>
      <c r="F14" s="86">
        <v>3093282.3</v>
      </c>
      <c r="G14" s="60">
        <f t="shared" si="0"/>
        <v>100</v>
      </c>
      <c r="I14" s="9"/>
    </row>
    <row r="15" spans="1:9" ht="43.5" customHeight="1">
      <c r="A15" s="69" t="s">
        <v>93</v>
      </c>
      <c r="B15" s="49" t="s">
        <v>94</v>
      </c>
      <c r="C15" s="89">
        <v>121300.23</v>
      </c>
      <c r="D15" s="86">
        <v>202723.22</v>
      </c>
      <c r="E15" s="5">
        <v>237186.87</v>
      </c>
      <c r="F15" s="86">
        <v>247186.87</v>
      </c>
      <c r="G15" s="60">
        <f t="shared" si="0"/>
        <v>121.93318061936861</v>
      </c>
      <c r="I15" s="9"/>
    </row>
    <row r="16" spans="1:9" ht="48" customHeight="1">
      <c r="A16" s="69" t="s">
        <v>95</v>
      </c>
      <c r="B16" s="52" t="s">
        <v>152</v>
      </c>
      <c r="C16" s="97">
        <v>1013353.64</v>
      </c>
      <c r="D16" s="86">
        <v>690350.72</v>
      </c>
      <c r="E16" s="5">
        <v>719494.74</v>
      </c>
      <c r="F16" s="86">
        <v>769494.74</v>
      </c>
      <c r="G16" s="60">
        <f t="shared" si="0"/>
        <v>111.46432062821634</v>
      </c>
      <c r="I16" s="9"/>
    </row>
    <row r="17" spans="1:9" ht="44.25" customHeight="1">
      <c r="A17" s="69" t="s">
        <v>96</v>
      </c>
      <c r="B17" s="49" t="s">
        <v>97</v>
      </c>
      <c r="C17" s="89">
        <v>935627.14</v>
      </c>
      <c r="D17" s="86">
        <v>217440.35</v>
      </c>
      <c r="E17" s="5">
        <v>215315.82</v>
      </c>
      <c r="F17" s="86">
        <v>217440.35</v>
      </c>
      <c r="G17" s="60">
        <f t="shared" si="0"/>
        <v>100</v>
      </c>
      <c r="I17" s="9"/>
    </row>
    <row r="18" spans="1:9" ht="42.75" customHeight="1">
      <c r="A18" s="69" t="s">
        <v>98</v>
      </c>
      <c r="B18" s="49" t="s">
        <v>99</v>
      </c>
      <c r="C18" s="89">
        <v>454400.89</v>
      </c>
      <c r="D18" s="86">
        <v>464457.92</v>
      </c>
      <c r="E18" s="5">
        <v>396458.99</v>
      </c>
      <c r="F18" s="86">
        <v>464457.92</v>
      </c>
      <c r="G18" s="60">
        <f t="shared" si="0"/>
        <v>100</v>
      </c>
      <c r="I18" s="9"/>
    </row>
    <row r="19" spans="1:9" ht="18.75">
      <c r="A19" s="69"/>
      <c r="B19" s="51" t="s">
        <v>62</v>
      </c>
      <c r="C19" s="60">
        <f>SUM(C14:C18)</f>
        <v>6735768.579999999</v>
      </c>
      <c r="D19" s="60">
        <f>SUM(D14:D18)</f>
        <v>4668254.51</v>
      </c>
      <c r="E19" s="60">
        <f>SUM(E14:E18)</f>
        <v>4631383.5200000005</v>
      </c>
      <c r="F19" s="60">
        <f>SUM(F14:F18)</f>
        <v>4791862.18</v>
      </c>
      <c r="G19" s="60">
        <f t="shared" si="0"/>
        <v>102.64783485423119</v>
      </c>
      <c r="I19" s="9"/>
    </row>
    <row r="20" spans="1:9" ht="37.5">
      <c r="A20" s="68" t="s">
        <v>100</v>
      </c>
      <c r="B20" s="53" t="s">
        <v>101</v>
      </c>
      <c r="C20" s="60">
        <f>C21+C26+C28</f>
        <v>313122337.83</v>
      </c>
      <c r="D20" s="60">
        <f>D21+D26+D28+D27</f>
        <v>476020489.37</v>
      </c>
      <c r="E20" s="60">
        <f>E21+E26+E28+E27</f>
        <v>212375011.36999997</v>
      </c>
      <c r="F20" s="60">
        <f>F21+F26+F28+F27</f>
        <v>476096364.37</v>
      </c>
      <c r="G20" s="60">
        <f t="shared" si="0"/>
        <v>100.01593943993889</v>
      </c>
      <c r="I20" s="9"/>
    </row>
    <row r="21" spans="1:9" ht="65.25" customHeight="1">
      <c r="A21" s="71" t="s">
        <v>102</v>
      </c>
      <c r="B21" s="54" t="s">
        <v>103</v>
      </c>
      <c r="C21" s="60">
        <f>SUM(C22:C25)</f>
        <v>313240907.44</v>
      </c>
      <c r="D21" s="60">
        <f>SUM(D22:D25)</f>
        <v>475756157.16</v>
      </c>
      <c r="E21" s="60">
        <f>SUM(E22:E25)</f>
        <v>212075679.15999997</v>
      </c>
      <c r="F21" s="60">
        <f>SUM(F22:F25)</f>
        <v>475797032.16</v>
      </c>
      <c r="G21" s="60">
        <f t="shared" si="0"/>
        <v>100.00859158612765</v>
      </c>
      <c r="I21" s="9"/>
    </row>
    <row r="22" spans="1:9" ht="64.5" customHeight="1">
      <c r="A22" s="69" t="s">
        <v>104</v>
      </c>
      <c r="B22" s="55" t="s">
        <v>105</v>
      </c>
      <c r="C22" s="60">
        <v>135552210</v>
      </c>
      <c r="D22" s="60">
        <v>139864642.82</v>
      </c>
      <c r="E22" s="19">
        <v>79897782.82</v>
      </c>
      <c r="F22" s="60">
        <v>139864642.82</v>
      </c>
      <c r="G22" s="60">
        <f t="shared" si="0"/>
        <v>100</v>
      </c>
      <c r="I22" s="9"/>
    </row>
    <row r="23" spans="1:7" ht="82.5" customHeight="1">
      <c r="A23" s="69" t="s">
        <v>106</v>
      </c>
      <c r="B23" s="56" t="s">
        <v>124</v>
      </c>
      <c r="C23" s="91">
        <v>35749711.62</v>
      </c>
      <c r="D23" s="91">
        <v>179466864.8</v>
      </c>
      <c r="E23" s="90">
        <v>42506003.64</v>
      </c>
      <c r="F23" s="60">
        <v>179466864.8</v>
      </c>
      <c r="G23" s="60">
        <f t="shared" si="0"/>
        <v>100</v>
      </c>
    </row>
    <row r="24" spans="1:9" ht="66.75" customHeight="1">
      <c r="A24" s="69" t="s">
        <v>107</v>
      </c>
      <c r="B24" s="55" t="s">
        <v>108</v>
      </c>
      <c r="C24" s="60">
        <v>125376722.25</v>
      </c>
      <c r="D24" s="60">
        <v>133891836.31</v>
      </c>
      <c r="E24" s="60">
        <v>83508496.94</v>
      </c>
      <c r="F24" s="60">
        <v>133891836.31</v>
      </c>
      <c r="G24" s="60">
        <f t="shared" si="0"/>
        <v>100</v>
      </c>
      <c r="I24" s="9"/>
    </row>
    <row r="25" spans="1:9" ht="36.75" customHeight="1">
      <c r="A25" s="69" t="s">
        <v>109</v>
      </c>
      <c r="B25" s="53" t="s">
        <v>110</v>
      </c>
      <c r="C25" s="91">
        <v>16562263.57</v>
      </c>
      <c r="D25" s="60">
        <v>22532813.23</v>
      </c>
      <c r="E25" s="60">
        <v>6163395.76</v>
      </c>
      <c r="F25" s="60">
        <v>22573688.23</v>
      </c>
      <c r="G25" s="60">
        <f t="shared" si="0"/>
        <v>100.18140211602864</v>
      </c>
      <c r="I25" s="9"/>
    </row>
    <row r="26" spans="1:9" ht="108" customHeight="1">
      <c r="A26" s="69" t="s">
        <v>133</v>
      </c>
      <c r="B26" s="53" t="s">
        <v>153</v>
      </c>
      <c r="C26" s="91">
        <v>93000</v>
      </c>
      <c r="D26" s="60">
        <v>50000</v>
      </c>
      <c r="E26" s="60">
        <v>85000</v>
      </c>
      <c r="F26" s="60">
        <v>85000</v>
      </c>
      <c r="G26" s="60">
        <f t="shared" si="0"/>
        <v>170</v>
      </c>
      <c r="I26" s="94"/>
    </row>
    <row r="27" spans="1:9" ht="135.75" customHeight="1">
      <c r="A27" s="69" t="s">
        <v>140</v>
      </c>
      <c r="B27" s="53" t="s">
        <v>154</v>
      </c>
      <c r="C27" s="91">
        <v>0</v>
      </c>
      <c r="D27" s="60">
        <v>487536</v>
      </c>
      <c r="E27" s="60">
        <v>487536</v>
      </c>
      <c r="F27" s="60">
        <v>487536</v>
      </c>
      <c r="G27" s="60">
        <f t="shared" si="0"/>
        <v>100</v>
      </c>
      <c r="I27" s="94"/>
    </row>
    <row r="28" spans="1:9" ht="82.5" customHeight="1">
      <c r="A28" s="72" t="s">
        <v>111</v>
      </c>
      <c r="B28" s="57" t="s">
        <v>118</v>
      </c>
      <c r="C28" s="92">
        <v>-211569.61</v>
      </c>
      <c r="D28" s="60">
        <v>-273203.79</v>
      </c>
      <c r="E28" s="60">
        <v>-273203.79</v>
      </c>
      <c r="F28" s="60">
        <v>-273203.79</v>
      </c>
      <c r="G28" s="60">
        <f t="shared" si="0"/>
        <v>100</v>
      </c>
      <c r="I28" s="9"/>
    </row>
    <row r="29" spans="1:9" ht="30.75" customHeight="1">
      <c r="A29" s="66"/>
      <c r="B29" s="58" t="s">
        <v>112</v>
      </c>
      <c r="C29" s="60">
        <f>C6+C21+C28+C26</f>
        <v>388866986.91999996</v>
      </c>
      <c r="D29" s="60">
        <f>D6+D21+D28+D26+D27</f>
        <v>550514416.0400001</v>
      </c>
      <c r="E29" s="60">
        <f>E6+E21+E28+E26+E27</f>
        <v>259072738.85</v>
      </c>
      <c r="F29" s="60">
        <f>F6+F21+F28+F26+F27</f>
        <v>551768020.84</v>
      </c>
      <c r="G29" s="60">
        <f t="shared" si="0"/>
        <v>100.22771516303197</v>
      </c>
      <c r="I29" s="9"/>
    </row>
    <row r="30" spans="1:9" ht="18.75">
      <c r="A30" s="67"/>
      <c r="B30" s="59"/>
      <c r="C30" s="85"/>
      <c r="D30" s="86"/>
      <c r="E30" s="86"/>
      <c r="F30" s="86"/>
      <c r="G30" s="60"/>
      <c r="I30" s="9"/>
    </row>
    <row r="32" ht="51.75" customHeight="1"/>
    <row r="33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6" zoomScaleNormal="96" zoomScalePageLayoutView="0" workbookViewId="0" topLeftCell="A1">
      <selection activeCell="B20" sqref="B20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30.75390625" style="74" customWidth="1"/>
    <col min="4" max="4" width="20.125" style="74" customWidth="1"/>
    <col min="5" max="5" width="22.125" style="74" customWidth="1"/>
    <col min="6" max="6" width="22.25390625" style="2" customWidth="1"/>
    <col min="7" max="7" width="21.25390625" style="2" customWidth="1"/>
    <col min="8" max="8" width="13.00390625" style="12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3"/>
      <c r="B1" s="13"/>
      <c r="C1" s="73"/>
      <c r="D1" s="73"/>
    </row>
    <row r="2" spans="1:6" ht="18.75">
      <c r="A2" s="110" t="s">
        <v>60</v>
      </c>
      <c r="B2" s="110"/>
      <c r="E2" s="104"/>
      <c r="F2" s="14" t="s">
        <v>132</v>
      </c>
    </row>
    <row r="3" spans="1:13" ht="83.25" customHeight="1">
      <c r="A3" s="15" t="s">
        <v>113</v>
      </c>
      <c r="B3" s="3" t="s">
        <v>0</v>
      </c>
      <c r="C3" s="75" t="s">
        <v>136</v>
      </c>
      <c r="D3" s="76" t="s">
        <v>137</v>
      </c>
      <c r="E3" s="76" t="s">
        <v>138</v>
      </c>
      <c r="F3" s="3" t="s">
        <v>139</v>
      </c>
      <c r="H3" s="16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100">
        <v>3</v>
      </c>
      <c r="D4" s="100">
        <v>4</v>
      </c>
      <c r="E4" s="100">
        <v>5</v>
      </c>
      <c r="F4" s="4">
        <v>6</v>
      </c>
      <c r="H4" s="16"/>
      <c r="I4" s="2"/>
      <c r="J4" s="2"/>
      <c r="K4" s="2"/>
      <c r="L4" s="2"/>
      <c r="M4" s="2"/>
    </row>
    <row r="5" spans="1:13" ht="24" customHeight="1">
      <c r="A5" s="17" t="s">
        <v>20</v>
      </c>
      <c r="B5" s="18" t="s">
        <v>1</v>
      </c>
      <c r="C5" s="19">
        <f>SUM(C6:C12)</f>
        <v>76392637.22</v>
      </c>
      <c r="D5" s="19">
        <f>SUM(D6:D12)</f>
        <v>40733732.85</v>
      </c>
      <c r="E5" s="19">
        <f>SUM(E6:E12)</f>
        <v>76003460.22</v>
      </c>
      <c r="F5" s="19">
        <f aca="true" t="shared" si="0" ref="F5:F12">E5/C5*100</f>
        <v>99.49055692516646</v>
      </c>
      <c r="G5" s="103"/>
      <c r="H5" s="20"/>
      <c r="I5" s="2"/>
      <c r="J5" s="2"/>
      <c r="K5" s="2"/>
      <c r="L5" s="2"/>
      <c r="M5" s="2"/>
    </row>
    <row r="6" spans="1:13" ht="57.75" customHeight="1">
      <c r="A6" s="21" t="s">
        <v>21</v>
      </c>
      <c r="B6" s="15" t="s">
        <v>148</v>
      </c>
      <c r="C6" s="5">
        <v>2337821</v>
      </c>
      <c r="D6" s="5">
        <v>1934597.72</v>
      </c>
      <c r="E6" s="5">
        <f>C6</f>
        <v>2337821</v>
      </c>
      <c r="F6" s="5">
        <f t="shared" si="0"/>
        <v>100</v>
      </c>
      <c r="G6" s="103"/>
      <c r="H6" s="20"/>
      <c r="I6" s="2"/>
      <c r="J6" s="2"/>
      <c r="K6" s="2"/>
      <c r="L6" s="2"/>
      <c r="M6" s="2"/>
    </row>
    <row r="7" spans="1:13" ht="80.25" customHeight="1">
      <c r="A7" s="21" t="s">
        <v>22</v>
      </c>
      <c r="B7" s="15" t="s">
        <v>125</v>
      </c>
      <c r="C7" s="5">
        <v>3655069.11</v>
      </c>
      <c r="D7" s="5">
        <v>1827583.74</v>
      </c>
      <c r="E7" s="5">
        <f aca="true" t="shared" si="1" ref="E7:E20">C7</f>
        <v>3655069.11</v>
      </c>
      <c r="F7" s="5">
        <f t="shared" si="0"/>
        <v>100</v>
      </c>
      <c r="G7" s="103"/>
      <c r="H7" s="20"/>
      <c r="I7" s="2"/>
      <c r="J7" s="2"/>
      <c r="K7" s="2"/>
      <c r="L7" s="2"/>
      <c r="M7" s="2"/>
    </row>
    <row r="8" spans="1:13" ht="84" customHeight="1">
      <c r="A8" s="21" t="s">
        <v>23</v>
      </c>
      <c r="B8" s="15" t="s">
        <v>149</v>
      </c>
      <c r="C8" s="5">
        <v>24115725.95</v>
      </c>
      <c r="D8" s="5">
        <v>12634553.75</v>
      </c>
      <c r="E8" s="5">
        <f t="shared" si="1"/>
        <v>24115725.95</v>
      </c>
      <c r="F8" s="5">
        <f t="shared" si="0"/>
        <v>100</v>
      </c>
      <c r="G8" s="103"/>
      <c r="H8" s="20"/>
      <c r="I8" s="2"/>
      <c r="J8" s="2"/>
      <c r="K8" s="2"/>
      <c r="L8" s="2"/>
      <c r="M8" s="2"/>
    </row>
    <row r="9" spans="1:13" ht="42.75" customHeight="1">
      <c r="A9" s="22" t="s">
        <v>143</v>
      </c>
      <c r="B9" s="15" t="s">
        <v>144</v>
      </c>
      <c r="C9" s="5">
        <v>26508.98</v>
      </c>
      <c r="D9" s="5">
        <v>26508.98</v>
      </c>
      <c r="E9" s="5">
        <f t="shared" si="1"/>
        <v>26508.98</v>
      </c>
      <c r="F9" s="5">
        <f t="shared" si="0"/>
        <v>100</v>
      </c>
      <c r="G9" s="103"/>
      <c r="H9" s="20"/>
      <c r="I9" s="2"/>
      <c r="J9" s="2"/>
      <c r="K9" s="2"/>
      <c r="L9" s="2"/>
      <c r="M9" s="2"/>
    </row>
    <row r="10" spans="1:13" ht="69.75" customHeight="1">
      <c r="A10" s="22" t="s">
        <v>24</v>
      </c>
      <c r="B10" s="15" t="s">
        <v>126</v>
      </c>
      <c r="C10" s="5">
        <v>12233471.71</v>
      </c>
      <c r="D10" s="5">
        <v>6686127.25</v>
      </c>
      <c r="E10" s="5">
        <f>C10+40875</f>
        <v>12274346.71</v>
      </c>
      <c r="F10" s="5">
        <f t="shared" si="0"/>
        <v>100.33412428596691</v>
      </c>
      <c r="G10" s="103"/>
      <c r="H10" s="20"/>
      <c r="I10" s="2"/>
      <c r="J10" s="2"/>
      <c r="K10" s="2"/>
      <c r="L10" s="2"/>
      <c r="M10" s="2"/>
    </row>
    <row r="11" spans="1:13" ht="21" customHeight="1">
      <c r="A11" s="22" t="s">
        <v>51</v>
      </c>
      <c r="B11" s="15" t="s">
        <v>3</v>
      </c>
      <c r="C11" s="5">
        <v>430052</v>
      </c>
      <c r="D11" s="5">
        <v>0</v>
      </c>
      <c r="E11" s="5">
        <v>0</v>
      </c>
      <c r="F11" s="5">
        <f t="shared" si="0"/>
        <v>0</v>
      </c>
      <c r="G11" s="103"/>
      <c r="H11" s="20"/>
      <c r="I11" s="2"/>
      <c r="J11" s="2"/>
      <c r="K11" s="2"/>
      <c r="L11" s="2"/>
      <c r="M11" s="2"/>
    </row>
    <row r="12" spans="1:13" ht="21.75" customHeight="1">
      <c r="A12" s="22" t="s">
        <v>64</v>
      </c>
      <c r="B12" s="15" t="s">
        <v>150</v>
      </c>
      <c r="C12" s="5">
        <v>33593988.47</v>
      </c>
      <c r="D12" s="5">
        <v>17624361.41</v>
      </c>
      <c r="E12" s="5">
        <f t="shared" si="1"/>
        <v>33593988.47</v>
      </c>
      <c r="F12" s="5">
        <f t="shared" si="0"/>
        <v>100</v>
      </c>
      <c r="G12" s="103"/>
      <c r="H12" s="20"/>
      <c r="I12" s="2"/>
      <c r="J12" s="2"/>
      <c r="K12" s="2"/>
      <c r="L12" s="2"/>
      <c r="M12" s="2"/>
    </row>
    <row r="13" spans="1:13" ht="45" customHeight="1">
      <c r="A13" s="17" t="s">
        <v>25</v>
      </c>
      <c r="B13" s="18" t="s">
        <v>4</v>
      </c>
      <c r="C13" s="19">
        <f>SUM(C14:C14)</f>
        <v>580463.31</v>
      </c>
      <c r="D13" s="19">
        <f>SUM(D14:D14)</f>
        <v>333496.21</v>
      </c>
      <c r="E13" s="19">
        <f>SUM(E14:E14)</f>
        <v>1010515.31</v>
      </c>
      <c r="F13" s="19">
        <f>F14</f>
        <v>174.08771451894177</v>
      </c>
      <c r="G13" s="103"/>
      <c r="H13" s="20"/>
      <c r="I13" s="2"/>
      <c r="J13" s="2"/>
      <c r="K13" s="2"/>
      <c r="L13" s="2"/>
      <c r="M13" s="2"/>
    </row>
    <row r="14" spans="1:13" ht="26.25" customHeight="1">
      <c r="A14" s="22" t="s">
        <v>26</v>
      </c>
      <c r="B14" s="23" t="s">
        <v>146</v>
      </c>
      <c r="C14" s="5">
        <v>580463.31</v>
      </c>
      <c r="D14" s="5">
        <v>333496.21</v>
      </c>
      <c r="E14" s="5">
        <v>1010515.31</v>
      </c>
      <c r="F14" s="5">
        <f>E14/C14*100</f>
        <v>174.08771451894177</v>
      </c>
      <c r="G14" s="103"/>
      <c r="H14" s="20"/>
      <c r="I14" s="2"/>
      <c r="J14" s="2"/>
      <c r="K14" s="2"/>
      <c r="L14" s="2"/>
      <c r="M14" s="2"/>
    </row>
    <row r="15" spans="1:13" ht="18.75">
      <c r="A15" s="24" t="s">
        <v>27</v>
      </c>
      <c r="B15" s="18" t="s">
        <v>5</v>
      </c>
      <c r="C15" s="19">
        <f>SUM(C16:C20)</f>
        <v>29661440.03</v>
      </c>
      <c r="D15" s="19">
        <f>SUM(D16:D20)</f>
        <v>6163098.2700000005</v>
      </c>
      <c r="E15" s="19">
        <f>SUM(E16:E20)</f>
        <v>29661440.03</v>
      </c>
      <c r="F15" s="19">
        <f aca="true" t="shared" si="2" ref="F15:F48">E15/C15*100</f>
        <v>100</v>
      </c>
      <c r="G15" s="103"/>
      <c r="H15" s="20"/>
      <c r="I15" s="2"/>
      <c r="J15" s="2"/>
      <c r="K15" s="2"/>
      <c r="L15" s="2"/>
      <c r="M15" s="2"/>
    </row>
    <row r="16" spans="1:13" ht="18.75">
      <c r="A16" s="22" t="s">
        <v>28</v>
      </c>
      <c r="B16" s="23" t="s">
        <v>6</v>
      </c>
      <c r="C16" s="5">
        <v>278433.22</v>
      </c>
      <c r="D16" s="5">
        <v>0</v>
      </c>
      <c r="E16" s="5">
        <f t="shared" si="1"/>
        <v>278433.22</v>
      </c>
      <c r="F16" s="5">
        <f t="shared" si="2"/>
        <v>100</v>
      </c>
      <c r="G16" s="103"/>
      <c r="H16" s="20"/>
      <c r="I16" s="2"/>
      <c r="J16" s="2"/>
      <c r="K16" s="2"/>
      <c r="L16" s="2"/>
      <c r="M16" s="2"/>
    </row>
    <row r="17" spans="1:13" ht="18.75">
      <c r="A17" s="22" t="s">
        <v>141</v>
      </c>
      <c r="B17" s="23" t="s">
        <v>142</v>
      </c>
      <c r="C17" s="5">
        <v>200000</v>
      </c>
      <c r="D17" s="5">
        <v>0</v>
      </c>
      <c r="E17" s="5">
        <f t="shared" si="1"/>
        <v>200000</v>
      </c>
      <c r="F17" s="5">
        <f t="shared" si="2"/>
        <v>100</v>
      </c>
      <c r="G17" s="103"/>
      <c r="H17" s="20"/>
      <c r="I17" s="2"/>
      <c r="J17" s="2"/>
      <c r="K17" s="2"/>
      <c r="L17" s="2"/>
      <c r="M17" s="2"/>
    </row>
    <row r="18" spans="1:13" ht="18.75">
      <c r="A18" s="21" t="s">
        <v>47</v>
      </c>
      <c r="B18" s="23" t="s">
        <v>48</v>
      </c>
      <c r="C18" s="5">
        <v>2957078.3</v>
      </c>
      <c r="D18" s="5">
        <v>1427037.07</v>
      </c>
      <c r="E18" s="5">
        <f t="shared" si="1"/>
        <v>2957078.3</v>
      </c>
      <c r="F18" s="5">
        <f t="shared" si="2"/>
        <v>100</v>
      </c>
      <c r="G18" s="103"/>
      <c r="H18" s="20"/>
      <c r="I18" s="2"/>
      <c r="J18" s="2"/>
      <c r="K18" s="2"/>
      <c r="L18" s="2"/>
      <c r="M18" s="2"/>
    </row>
    <row r="19" spans="1:13" ht="18.75">
      <c r="A19" s="22" t="s">
        <v>65</v>
      </c>
      <c r="B19" s="23" t="s">
        <v>127</v>
      </c>
      <c r="C19" s="5">
        <v>25765928.51</v>
      </c>
      <c r="D19" s="5">
        <v>4655061.2</v>
      </c>
      <c r="E19" s="5">
        <f t="shared" si="1"/>
        <v>25765928.51</v>
      </c>
      <c r="F19" s="5">
        <f t="shared" si="2"/>
        <v>100</v>
      </c>
      <c r="G19" s="103"/>
      <c r="H19" s="20"/>
      <c r="I19" s="2"/>
      <c r="J19" s="2"/>
      <c r="K19" s="2"/>
      <c r="L19" s="2"/>
      <c r="M19" s="2"/>
    </row>
    <row r="20" spans="1:13" ht="51.75" customHeight="1">
      <c r="A20" s="22" t="s">
        <v>52</v>
      </c>
      <c r="B20" s="23" t="s">
        <v>49</v>
      </c>
      <c r="C20" s="5">
        <v>460000</v>
      </c>
      <c r="D20" s="5">
        <v>81000</v>
      </c>
      <c r="E20" s="5">
        <f t="shared" si="1"/>
        <v>460000</v>
      </c>
      <c r="F20" s="5">
        <f t="shared" si="2"/>
        <v>100</v>
      </c>
      <c r="G20" s="103"/>
      <c r="H20" s="20"/>
      <c r="I20" s="2"/>
      <c r="J20" s="2"/>
      <c r="K20" s="2"/>
      <c r="L20" s="2"/>
      <c r="M20" s="2"/>
    </row>
    <row r="21" spans="1:13" ht="18.75">
      <c r="A21" s="24" t="s">
        <v>29</v>
      </c>
      <c r="B21" s="25" t="s">
        <v>7</v>
      </c>
      <c r="C21" s="19">
        <f>SUM(C22:C24)</f>
        <v>32907882.53</v>
      </c>
      <c r="D21" s="19">
        <f>SUM(D22:D24)</f>
        <v>10323238.91</v>
      </c>
      <c r="E21" s="19">
        <f>SUM(E22:E24)</f>
        <v>32907882.53</v>
      </c>
      <c r="F21" s="19">
        <f t="shared" si="2"/>
        <v>100</v>
      </c>
      <c r="G21" s="103"/>
      <c r="H21" s="20"/>
      <c r="I21" s="2"/>
      <c r="J21" s="2"/>
      <c r="K21" s="2"/>
      <c r="L21" s="2"/>
      <c r="M21" s="2"/>
    </row>
    <row r="22" spans="1:13" ht="27" customHeight="1">
      <c r="A22" s="22" t="s">
        <v>30</v>
      </c>
      <c r="B22" s="23" t="s">
        <v>8</v>
      </c>
      <c r="C22" s="5">
        <v>949766.87</v>
      </c>
      <c r="D22" s="5">
        <v>321953.84</v>
      </c>
      <c r="E22" s="5">
        <f>C22</f>
        <v>949766.87</v>
      </c>
      <c r="F22" s="5">
        <f t="shared" si="2"/>
        <v>100</v>
      </c>
      <c r="G22" s="103"/>
      <c r="H22" s="20"/>
      <c r="I22" s="2"/>
      <c r="J22" s="2"/>
      <c r="K22" s="2"/>
      <c r="L22" s="2"/>
      <c r="M22" s="2"/>
    </row>
    <row r="23" spans="1:13" ht="18.75">
      <c r="A23" s="22" t="s">
        <v>31</v>
      </c>
      <c r="B23" s="15" t="s">
        <v>9</v>
      </c>
      <c r="C23" s="5">
        <v>28457196.6</v>
      </c>
      <c r="D23" s="5">
        <v>9610275.89</v>
      </c>
      <c r="E23" s="5">
        <f>C23</f>
        <v>28457196.6</v>
      </c>
      <c r="F23" s="5">
        <f t="shared" si="2"/>
        <v>100</v>
      </c>
      <c r="G23" s="103"/>
      <c r="H23" s="20"/>
      <c r="I23" s="2"/>
      <c r="J23" s="2"/>
      <c r="K23" s="2"/>
      <c r="L23" s="2"/>
      <c r="M23" s="2"/>
    </row>
    <row r="24" spans="1:13" ht="18.75">
      <c r="A24" s="22" t="s">
        <v>74</v>
      </c>
      <c r="B24" s="15" t="s">
        <v>75</v>
      </c>
      <c r="C24" s="5">
        <v>3500919.06</v>
      </c>
      <c r="D24" s="5">
        <v>391009.18</v>
      </c>
      <c r="E24" s="5">
        <f>C24</f>
        <v>3500919.06</v>
      </c>
      <c r="F24" s="5">
        <f t="shared" si="2"/>
        <v>100</v>
      </c>
      <c r="G24" s="103"/>
      <c r="H24" s="20"/>
      <c r="I24" s="2"/>
      <c r="J24" s="2"/>
      <c r="K24" s="2"/>
      <c r="L24" s="2"/>
      <c r="M24" s="2"/>
    </row>
    <row r="25" spans="1:13" ht="18.75">
      <c r="A25" s="17" t="s">
        <v>32</v>
      </c>
      <c r="B25" s="18" t="s">
        <v>10</v>
      </c>
      <c r="C25" s="19">
        <f>SUM(C26:C31)</f>
        <v>394013257.14</v>
      </c>
      <c r="D25" s="19">
        <f>SUM(D26:D31)</f>
        <v>172867918.95000002</v>
      </c>
      <c r="E25" s="19">
        <f>SUM(E26:E31)</f>
        <v>394013257.14</v>
      </c>
      <c r="F25" s="19">
        <f t="shared" si="2"/>
        <v>100</v>
      </c>
      <c r="G25" s="103"/>
      <c r="H25" s="20"/>
      <c r="I25" s="2"/>
      <c r="J25" s="2"/>
      <c r="K25" s="2"/>
      <c r="L25" s="2"/>
      <c r="M25" s="2"/>
    </row>
    <row r="26" spans="1:13" ht="18.75">
      <c r="A26" s="22" t="s">
        <v>33</v>
      </c>
      <c r="B26" s="15" t="s">
        <v>11</v>
      </c>
      <c r="C26" s="5">
        <v>87897553.02</v>
      </c>
      <c r="D26" s="5">
        <v>45925123.16</v>
      </c>
      <c r="E26" s="5">
        <v>87897553.02</v>
      </c>
      <c r="F26" s="5">
        <f t="shared" si="2"/>
        <v>100</v>
      </c>
      <c r="G26" s="103"/>
      <c r="H26" s="20"/>
      <c r="I26" s="2"/>
      <c r="J26" s="2"/>
      <c r="K26" s="2"/>
      <c r="L26" s="2"/>
      <c r="M26" s="2"/>
    </row>
    <row r="27" spans="1:13" ht="18.75">
      <c r="A27" s="22" t="s">
        <v>34</v>
      </c>
      <c r="B27" s="15" t="s">
        <v>12</v>
      </c>
      <c r="C27" s="5">
        <v>226397194.94</v>
      </c>
      <c r="D27" s="5">
        <v>102182711.54</v>
      </c>
      <c r="E27" s="5">
        <v>226397194.94</v>
      </c>
      <c r="F27" s="5">
        <f t="shared" si="2"/>
        <v>100</v>
      </c>
      <c r="G27" s="103"/>
      <c r="H27" s="20"/>
      <c r="I27" s="2"/>
      <c r="J27" s="2"/>
      <c r="K27" s="2"/>
      <c r="L27" s="2"/>
      <c r="M27" s="2"/>
    </row>
    <row r="28" spans="1:13" ht="18.75">
      <c r="A28" s="22" t="s">
        <v>130</v>
      </c>
      <c r="B28" s="23" t="s">
        <v>131</v>
      </c>
      <c r="C28" s="5">
        <v>63942474.89</v>
      </c>
      <c r="D28" s="5">
        <v>16300697.08</v>
      </c>
      <c r="E28" s="5">
        <v>63942474.89</v>
      </c>
      <c r="F28" s="5">
        <f t="shared" si="2"/>
        <v>100</v>
      </c>
      <c r="G28" s="103"/>
      <c r="H28" s="20"/>
      <c r="I28" s="2"/>
      <c r="J28" s="2"/>
      <c r="K28" s="2"/>
      <c r="L28" s="2"/>
      <c r="M28" s="2"/>
    </row>
    <row r="29" spans="1:13" ht="37.5">
      <c r="A29" s="22" t="s">
        <v>35</v>
      </c>
      <c r="B29" s="23" t="s">
        <v>128</v>
      </c>
      <c r="C29" s="5">
        <v>134600</v>
      </c>
      <c r="D29" s="5">
        <v>41840</v>
      </c>
      <c r="E29" s="5">
        <f>C29</f>
        <v>134600</v>
      </c>
      <c r="F29" s="5">
        <f t="shared" si="2"/>
        <v>100</v>
      </c>
      <c r="G29" s="103"/>
      <c r="H29" s="20"/>
      <c r="I29" s="2"/>
      <c r="J29" s="2"/>
      <c r="K29" s="2"/>
      <c r="L29" s="2"/>
      <c r="M29" s="2"/>
    </row>
    <row r="30" spans="1:13" ht="18.75">
      <c r="A30" s="22" t="s">
        <v>36</v>
      </c>
      <c r="B30" s="23" t="s">
        <v>147</v>
      </c>
      <c r="C30" s="5">
        <v>1518558</v>
      </c>
      <c r="D30" s="5">
        <v>990476.8</v>
      </c>
      <c r="E30" s="5">
        <f>C30</f>
        <v>1518558</v>
      </c>
      <c r="F30" s="5">
        <f t="shared" si="2"/>
        <v>100</v>
      </c>
      <c r="G30" s="103"/>
      <c r="H30" s="20"/>
      <c r="I30" s="2"/>
      <c r="J30" s="2"/>
      <c r="K30" s="2"/>
      <c r="L30" s="2"/>
      <c r="M30" s="2"/>
    </row>
    <row r="31" spans="1:13" ht="21.75" customHeight="1">
      <c r="A31" s="22" t="s">
        <v>37</v>
      </c>
      <c r="B31" s="15" t="s">
        <v>13</v>
      </c>
      <c r="C31" s="5">
        <v>14122876.29</v>
      </c>
      <c r="D31" s="5">
        <v>7427070.37</v>
      </c>
      <c r="E31" s="5">
        <f>C31</f>
        <v>14122876.29</v>
      </c>
      <c r="F31" s="5">
        <f t="shared" si="2"/>
        <v>100</v>
      </c>
      <c r="G31" s="103"/>
      <c r="H31" s="20"/>
      <c r="I31" s="2"/>
      <c r="J31" s="2"/>
      <c r="K31" s="2"/>
      <c r="L31" s="2"/>
      <c r="M31" s="2"/>
    </row>
    <row r="32" spans="1:13" ht="19.5" customHeight="1">
      <c r="A32" s="17" t="s">
        <v>38</v>
      </c>
      <c r="B32" s="18" t="s">
        <v>129</v>
      </c>
      <c r="C32" s="19">
        <f>SUM(C33:C33)</f>
        <v>22388620.08</v>
      </c>
      <c r="D32" s="19">
        <f>SUM(D33:D33)</f>
        <v>11755712.8</v>
      </c>
      <c r="E32" s="19">
        <f>SUM(E33:E33)</f>
        <v>22388620.08</v>
      </c>
      <c r="F32" s="19">
        <f t="shared" si="2"/>
        <v>100</v>
      </c>
      <c r="G32" s="103"/>
      <c r="H32" s="20"/>
      <c r="I32" s="2"/>
      <c r="J32" s="2"/>
      <c r="K32" s="2"/>
      <c r="L32" s="2"/>
      <c r="M32" s="2"/>
    </row>
    <row r="33" spans="1:13" ht="21" customHeight="1">
      <c r="A33" s="21" t="s">
        <v>39</v>
      </c>
      <c r="B33" s="23" t="s">
        <v>14</v>
      </c>
      <c r="C33" s="5">
        <v>22388620.08</v>
      </c>
      <c r="D33" s="5">
        <v>11755712.8</v>
      </c>
      <c r="E33" s="5">
        <f>C33</f>
        <v>22388620.08</v>
      </c>
      <c r="F33" s="5">
        <f t="shared" si="2"/>
        <v>100</v>
      </c>
      <c r="G33" s="103"/>
      <c r="H33" s="20"/>
      <c r="I33" s="2"/>
      <c r="J33" s="2"/>
      <c r="K33" s="2"/>
      <c r="L33" s="2"/>
      <c r="M33" s="2"/>
    </row>
    <row r="34" spans="1:13" ht="0.75" customHeight="1" hidden="1">
      <c r="A34" s="24" t="s">
        <v>40</v>
      </c>
      <c r="B34" s="18" t="s">
        <v>15</v>
      </c>
      <c r="C34" s="19">
        <f>SUM(C35:C38)</f>
        <v>0</v>
      </c>
      <c r="D34" s="19">
        <f>SUM(D35:D38)</f>
        <v>0</v>
      </c>
      <c r="E34" s="19">
        <f>SUM(E35:E38)</f>
        <v>0</v>
      </c>
      <c r="F34" s="19" t="e">
        <f t="shared" si="2"/>
        <v>#DIV/0!</v>
      </c>
      <c r="G34" s="103"/>
      <c r="H34" s="20"/>
      <c r="I34" s="2"/>
      <c r="J34" s="2"/>
      <c r="K34" s="2"/>
      <c r="L34" s="2"/>
      <c r="M34" s="2"/>
    </row>
    <row r="35" spans="1:13" ht="18.75" hidden="1">
      <c r="A35" s="21" t="s">
        <v>41</v>
      </c>
      <c r="B35" s="23" t="s">
        <v>55</v>
      </c>
      <c r="C35" s="5"/>
      <c r="D35" s="5"/>
      <c r="E35" s="5"/>
      <c r="F35" s="5" t="e">
        <f t="shared" si="2"/>
        <v>#DIV/0!</v>
      </c>
      <c r="G35" s="103"/>
      <c r="H35" s="20"/>
      <c r="I35" s="2"/>
      <c r="J35" s="2"/>
      <c r="K35" s="2"/>
      <c r="L35" s="2"/>
      <c r="M35" s="2"/>
    </row>
    <row r="36" spans="1:13" ht="18.75" hidden="1">
      <c r="A36" s="22" t="s">
        <v>42</v>
      </c>
      <c r="B36" s="23" t="s">
        <v>56</v>
      </c>
      <c r="C36" s="5"/>
      <c r="D36" s="5"/>
      <c r="E36" s="5"/>
      <c r="F36" s="5" t="e">
        <f t="shared" si="2"/>
        <v>#DIV/0!</v>
      </c>
      <c r="G36" s="103"/>
      <c r="H36" s="20"/>
      <c r="I36" s="2"/>
      <c r="J36" s="2"/>
      <c r="K36" s="2"/>
      <c r="L36" s="2"/>
      <c r="M36" s="2"/>
    </row>
    <row r="37" spans="1:13" ht="37.5" hidden="1">
      <c r="A37" s="22" t="s">
        <v>53</v>
      </c>
      <c r="B37" s="23" t="s">
        <v>57</v>
      </c>
      <c r="C37" s="5"/>
      <c r="D37" s="5"/>
      <c r="E37" s="5"/>
      <c r="F37" s="5" t="e">
        <f t="shared" si="2"/>
        <v>#DIV/0!</v>
      </c>
      <c r="G37" s="103"/>
      <c r="H37" s="20"/>
      <c r="I37" s="2"/>
      <c r="J37" s="2"/>
      <c r="K37" s="2"/>
      <c r="L37" s="2"/>
      <c r="M37" s="2"/>
    </row>
    <row r="38" spans="1:13" ht="18.75" hidden="1">
      <c r="A38" s="22" t="s">
        <v>54</v>
      </c>
      <c r="B38" s="23" t="s">
        <v>58</v>
      </c>
      <c r="C38" s="5"/>
      <c r="D38" s="5"/>
      <c r="E38" s="5"/>
      <c r="F38" s="5" t="e">
        <f t="shared" si="2"/>
        <v>#DIV/0!</v>
      </c>
      <c r="G38" s="103"/>
      <c r="H38" s="20"/>
      <c r="I38" s="2"/>
      <c r="J38" s="2"/>
      <c r="K38" s="2"/>
      <c r="L38" s="2"/>
      <c r="M38" s="2"/>
    </row>
    <row r="39" spans="1:13" ht="18.75">
      <c r="A39" s="24" t="s">
        <v>43</v>
      </c>
      <c r="B39" s="25" t="s">
        <v>16</v>
      </c>
      <c r="C39" s="19">
        <f>SUM(C40:C42)</f>
        <v>8845393.379999999</v>
      </c>
      <c r="D39" s="19">
        <f>SUM(D40:D42)</f>
        <v>2900036.1500000004</v>
      </c>
      <c r="E39" s="19">
        <f>SUM(E40:E42)</f>
        <v>8845393.379999999</v>
      </c>
      <c r="F39" s="19">
        <f t="shared" si="2"/>
        <v>100</v>
      </c>
      <c r="G39" s="103"/>
      <c r="H39" s="20"/>
      <c r="I39" s="2"/>
      <c r="J39" s="2"/>
      <c r="K39" s="2"/>
      <c r="L39" s="2"/>
      <c r="M39" s="2"/>
    </row>
    <row r="40" spans="1:13" ht="18.75">
      <c r="A40" s="22" t="s">
        <v>44</v>
      </c>
      <c r="B40" s="23" t="s">
        <v>17</v>
      </c>
      <c r="C40" s="5">
        <v>1788223.25</v>
      </c>
      <c r="D40" s="5">
        <v>942602.03</v>
      </c>
      <c r="E40" s="5">
        <f>C40</f>
        <v>1788223.25</v>
      </c>
      <c r="F40" s="5">
        <f t="shared" si="2"/>
        <v>100</v>
      </c>
      <c r="G40" s="103"/>
      <c r="H40" s="20"/>
      <c r="I40" s="2"/>
      <c r="J40" s="2"/>
      <c r="K40" s="2"/>
      <c r="L40" s="2"/>
      <c r="M40" s="2"/>
    </row>
    <row r="41" spans="1:13" ht="24.75" customHeight="1">
      <c r="A41" s="22" t="s">
        <v>45</v>
      </c>
      <c r="B41" s="23" t="s">
        <v>18</v>
      </c>
      <c r="C41" s="5">
        <v>197260</v>
      </c>
      <c r="D41" s="5">
        <v>20000</v>
      </c>
      <c r="E41" s="5">
        <f>C41</f>
        <v>197260</v>
      </c>
      <c r="F41" s="5">
        <f t="shared" si="2"/>
        <v>100</v>
      </c>
      <c r="G41" s="103"/>
      <c r="H41" s="20"/>
      <c r="I41" s="2"/>
      <c r="J41" s="2"/>
      <c r="K41" s="2"/>
      <c r="L41" s="2"/>
      <c r="M41" s="2"/>
    </row>
    <row r="42" spans="1:13" ht="18.75">
      <c r="A42" s="22" t="s">
        <v>46</v>
      </c>
      <c r="B42" s="15" t="s">
        <v>59</v>
      </c>
      <c r="C42" s="5">
        <v>6859910.13</v>
      </c>
      <c r="D42" s="5">
        <v>1937434.12</v>
      </c>
      <c r="E42" s="5">
        <f>C42</f>
        <v>6859910.13</v>
      </c>
      <c r="F42" s="5">
        <f t="shared" si="2"/>
        <v>100</v>
      </c>
      <c r="G42" s="103"/>
      <c r="H42" s="20"/>
      <c r="I42" s="2"/>
      <c r="J42" s="2"/>
      <c r="K42" s="2"/>
      <c r="L42" s="2"/>
      <c r="M42" s="2"/>
    </row>
    <row r="43" spans="1:13" ht="18.75">
      <c r="A43" s="24" t="s">
        <v>50</v>
      </c>
      <c r="B43" s="18" t="s">
        <v>66</v>
      </c>
      <c r="C43" s="19">
        <f>SUM(C44)</f>
        <v>3060828.16</v>
      </c>
      <c r="D43" s="19">
        <f>SUM(D44)</f>
        <v>1800721.7</v>
      </c>
      <c r="E43" s="19">
        <f>SUM(E44)</f>
        <v>3060828.16</v>
      </c>
      <c r="F43" s="5">
        <f t="shared" si="2"/>
        <v>100</v>
      </c>
      <c r="G43" s="103"/>
      <c r="H43" s="20"/>
      <c r="I43" s="2"/>
      <c r="J43" s="2"/>
      <c r="K43" s="2"/>
      <c r="L43" s="2"/>
      <c r="M43" s="2"/>
    </row>
    <row r="44" spans="1:13" ht="20.25" customHeight="1">
      <c r="A44" s="22" t="s">
        <v>67</v>
      </c>
      <c r="B44" s="15" t="s">
        <v>68</v>
      </c>
      <c r="C44" s="5">
        <v>3060828.16</v>
      </c>
      <c r="D44" s="5">
        <v>1800721.7</v>
      </c>
      <c r="E44" s="5">
        <f>C44</f>
        <v>3060828.16</v>
      </c>
      <c r="F44" s="5">
        <f t="shared" si="2"/>
        <v>100</v>
      </c>
      <c r="G44" s="103"/>
      <c r="H44" s="20"/>
      <c r="I44" s="2"/>
      <c r="J44" s="2"/>
      <c r="K44" s="2"/>
      <c r="L44" s="2"/>
      <c r="M44" s="2"/>
    </row>
    <row r="45" spans="1:13" ht="56.25" hidden="1">
      <c r="A45" s="24" t="s">
        <v>70</v>
      </c>
      <c r="B45" s="18" t="s">
        <v>71</v>
      </c>
      <c r="C45" s="19">
        <f>C46</f>
        <v>0</v>
      </c>
      <c r="D45" s="19">
        <f>D46</f>
        <v>0</v>
      </c>
      <c r="E45" s="19">
        <f>E46</f>
        <v>0</v>
      </c>
      <c r="F45" s="5"/>
      <c r="G45" s="103"/>
      <c r="H45" s="20"/>
      <c r="I45" s="2"/>
      <c r="J45" s="2"/>
      <c r="K45" s="2"/>
      <c r="L45" s="2"/>
      <c r="M45" s="2"/>
    </row>
    <row r="46" spans="1:13" ht="1.5" customHeight="1" hidden="1">
      <c r="A46" s="22" t="s">
        <v>72</v>
      </c>
      <c r="B46" s="15" t="s">
        <v>73</v>
      </c>
      <c r="C46" s="5"/>
      <c r="D46" s="5"/>
      <c r="E46" s="5"/>
      <c r="F46" s="5"/>
      <c r="G46" s="103"/>
      <c r="H46" s="20"/>
      <c r="I46" s="2"/>
      <c r="J46" s="2"/>
      <c r="K46" s="2"/>
      <c r="L46" s="2"/>
      <c r="M46" s="2"/>
    </row>
    <row r="47" spans="1:13" ht="18.75">
      <c r="A47" s="21"/>
      <c r="B47" s="18" t="s">
        <v>19</v>
      </c>
      <c r="C47" s="19">
        <f>C39+C34+C32+C25+C21+C15+C13+C5+C43+C45</f>
        <v>567850521.8499999</v>
      </c>
      <c r="D47" s="19">
        <f>D39+D34+D32+D25+D21+D15+D13+D5+D43+D45</f>
        <v>246877955.84</v>
      </c>
      <c r="E47" s="19">
        <f>E39+E34+E32+E25+E21+E15+E13+E5+E43+E45</f>
        <v>567891396.8499999</v>
      </c>
      <c r="F47" s="19">
        <f t="shared" si="2"/>
        <v>100.0071981971359</v>
      </c>
      <c r="G47" s="103"/>
      <c r="H47" s="20"/>
      <c r="I47" s="27"/>
      <c r="J47" s="74"/>
      <c r="K47" s="2"/>
      <c r="L47" s="2"/>
      <c r="M47" s="2"/>
    </row>
    <row r="48" spans="1:13" ht="37.5">
      <c r="A48" s="22"/>
      <c r="B48" s="15" t="s">
        <v>63</v>
      </c>
      <c r="C48" s="5">
        <f>доходы!D29-расходы!C47</f>
        <v>-17336105.809999824</v>
      </c>
      <c r="D48" s="5">
        <f>доходы!E29-расходы!D47</f>
        <v>12194783.00999999</v>
      </c>
      <c r="E48" s="5">
        <f>-источники!E7</f>
        <v>-16123376.01</v>
      </c>
      <c r="F48" s="19">
        <f t="shared" si="2"/>
        <v>93.00460084120913</v>
      </c>
      <c r="G48" s="103"/>
      <c r="H48" s="26"/>
      <c r="I48" s="27"/>
      <c r="J48" s="74"/>
      <c r="K48" s="2"/>
      <c r="L48" s="2"/>
      <c r="M48" s="2"/>
    </row>
    <row r="49" spans="1:8" ht="18.75">
      <c r="A49" s="28"/>
      <c r="B49" s="28"/>
      <c r="C49" s="77"/>
      <c r="D49" s="77"/>
      <c r="E49" s="105"/>
      <c r="F49" s="8"/>
      <c r="H49" s="29"/>
    </row>
    <row r="50" spans="1:8" ht="18.75">
      <c r="A50" s="28"/>
      <c r="B50" s="28"/>
      <c r="C50" s="77"/>
      <c r="D50" s="77"/>
      <c r="E50" s="106"/>
      <c r="F50" s="6"/>
      <c r="H50" s="30"/>
    </row>
    <row r="51" spans="1:7" ht="18.75">
      <c r="A51" s="28"/>
      <c r="B51" s="28"/>
      <c r="C51" s="77"/>
      <c r="D51" s="77"/>
      <c r="E51" s="107"/>
      <c r="F51" s="6"/>
      <c r="G51" s="102"/>
    </row>
    <row r="52" ht="21">
      <c r="A52" s="31"/>
    </row>
    <row r="53" ht="21">
      <c r="A53" s="31"/>
    </row>
    <row r="54" ht="18.75">
      <c r="A54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11"/>
      <c r="B1" s="111"/>
      <c r="C1" s="111"/>
      <c r="D1" s="111"/>
      <c r="E1" s="111"/>
      <c r="F1" s="111"/>
    </row>
    <row r="2" spans="1:6" ht="9" customHeight="1">
      <c r="A2" s="35"/>
      <c r="B2" s="35"/>
      <c r="C2" s="36"/>
      <c r="D2" s="36"/>
      <c r="E2" s="6"/>
      <c r="F2" s="6"/>
    </row>
    <row r="3" spans="1:6" ht="16.5" customHeight="1">
      <c r="A3" s="112" t="s">
        <v>69</v>
      </c>
      <c r="B3" s="112"/>
      <c r="C3" s="6"/>
      <c r="D3" s="6"/>
      <c r="E3" s="37"/>
      <c r="F3" s="37" t="s">
        <v>114</v>
      </c>
    </row>
    <row r="4" spans="1:6" ht="118.5" customHeight="1">
      <c r="A4" s="3" t="s">
        <v>2</v>
      </c>
      <c r="B4" s="3" t="s">
        <v>0</v>
      </c>
      <c r="C4" s="7" t="s">
        <v>145</v>
      </c>
      <c r="D4" s="3" t="s">
        <v>137</v>
      </c>
      <c r="E4" s="3" t="s">
        <v>138</v>
      </c>
      <c r="F4" s="3" t="s">
        <v>139</v>
      </c>
    </row>
    <row r="5" spans="1:6" ht="49.5" customHeight="1">
      <c r="A5" s="34" t="s">
        <v>76</v>
      </c>
      <c r="B5" s="33" t="s">
        <v>117</v>
      </c>
      <c r="C5" s="39">
        <v>17336105.81</v>
      </c>
      <c r="D5" s="39">
        <v>-12194783.01</v>
      </c>
      <c r="E5" s="39">
        <v>16123376.01</v>
      </c>
      <c r="F5" s="38">
        <f>E5/C5*100</f>
        <v>93.00460084120819</v>
      </c>
    </row>
    <row r="6" spans="1:6" ht="49.5" customHeight="1" hidden="1">
      <c r="A6" s="34" t="s">
        <v>115</v>
      </c>
      <c r="B6" s="33" t="s">
        <v>116</v>
      </c>
      <c r="C6" s="39">
        <v>0</v>
      </c>
      <c r="D6" s="39">
        <v>0</v>
      </c>
      <c r="E6" s="39">
        <f>C6</f>
        <v>0</v>
      </c>
      <c r="F6" s="38">
        <v>0</v>
      </c>
    </row>
    <row r="7" spans="1:6" ht="33">
      <c r="A7" s="10"/>
      <c r="B7" s="40" t="s">
        <v>77</v>
      </c>
      <c r="C7" s="39">
        <f>C5+C6</f>
        <v>17336105.81</v>
      </c>
      <c r="D7" s="39">
        <f>D5+D6</f>
        <v>-12194783.01</v>
      </c>
      <c r="E7" s="39">
        <f>E5+E6</f>
        <v>16123376.01</v>
      </c>
      <c r="F7" s="38">
        <f>E7/C7*100</f>
        <v>93.00460084120819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2022-11-09T08:24:54Z</cp:lastPrinted>
  <dcterms:created xsi:type="dcterms:W3CDTF">2006-11-14T10:25:35Z</dcterms:created>
  <dcterms:modified xsi:type="dcterms:W3CDTF">2022-11-09T08:47:04Z</dcterms:modified>
  <cp:category/>
  <cp:version/>
  <cp:contentType/>
  <cp:contentStatus/>
</cp:coreProperties>
</file>