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'доходы'!$A$1:$G$29</definedName>
    <definedName name="_xlnm.Print_Area" localSheetId="2">'источники'!$A$1:$F$7</definedName>
    <definedName name="_xlnm.Print_Area" localSheetId="1">'расходы'!$A$1:$F$47</definedName>
  </definedNames>
  <calcPr fullCalcOnLoad="1"/>
</workbook>
</file>

<file path=xl/sharedStrings.xml><?xml version="1.0" encoding="utf-8"?>
<sst xmlns="http://schemas.openxmlformats.org/spreadsheetml/2006/main" count="164" uniqueCount="154">
  <si>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</si>
  <si>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</si>
  <si>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</si>
  <si>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</si>
  <si>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</si>
  <si>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</si>
  <si>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</si>
  <si>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</si>
  <si>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</si>
  <si>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</si>
  <si>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</si>
  <si>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</si>
  <si>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</si>
  <si>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</si>
  <si>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</si>
  <si>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</si>
  <si>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</si>
  <si>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</si>
  <si>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</si>
  <si>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</si>
  <si>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</si>
  <si>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</si>
  <si>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</si>
  <si>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</si>
  <si>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</si>
  <si>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</si>
  <si>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</si>
  <si>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</si>
  <si>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</si>
  <si>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</si>
  <si>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</si>
  <si>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</si>
  <si>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</si>
  <si>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</si>
  <si>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</si>
  <si>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</si>
  <si>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</si>
  <si>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</si>
  <si>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</si>
  <si>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</si>
  <si>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</si>
  <si>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</si>
  <si>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</si>
  <si>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</si>
  <si>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</si>
  <si>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</si>
  <si>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</si>
  <si>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</si>
  <si>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</si>
  <si>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</si>
  <si>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</si>
  <si>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</si>
  <si>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</si>
  <si>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</si>
  <si>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</si>
  <si>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</si>
  <si>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</si>
  <si>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</si>
  <si>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</si>
  <si>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</si>
  <si>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</si>
  <si>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</si>
  <si>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</si>
  <si>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</si>
  <si>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</si>
  <si>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</si>
  <si>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</si>
  <si>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2.Расходы</t>
  </si>
  <si>
    <t>ИТОГО налоговые доходы</t>
  </si>
  <si>
    <t>Прочие неналоговые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</si>
  <si>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</si>
  <si>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</si>
  <si>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</si>
  <si>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</si>
  <si>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</si>
  <si>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</si>
  <si>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</si>
  <si>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</si>
  <si>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</si>
  <si>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</si>
  <si>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</si>
  <si>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</si>
  <si>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0406</t>
  </si>
  <si>
    <t>Водное хозяйство</t>
  </si>
  <si>
    <t>0503</t>
  </si>
  <si>
    <t>Благоустройство</t>
  </si>
  <si>
    <t>0105000000</t>
  </si>
  <si>
    <t>Источники финансирования дефицита бюджета, всего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</si>
  <si>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</si>
  <si>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</si>
  <si>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</si>
  <si>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</si>
  <si>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</si>
  <si>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</si>
  <si>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</si>
  <si>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</si>
  <si>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</si>
  <si>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</si>
  <si>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</si>
  <si>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</si>
  <si>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</si>
  <si>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</si>
  <si>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</si>
  <si>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</si>
  <si>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</si>
  <si>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</si>
  <si>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</si>
  <si>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</si>
  <si>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</si>
  <si>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</si>
  <si>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</si>
  <si>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</si>
  <si>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</si>
  <si>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</si>
  <si>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</si>
  <si>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</si>
  <si>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</si>
  <si>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</si>
  <si>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</si>
  <si>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</si>
  <si>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</si>
  <si>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</si>
  <si>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</si>
  <si>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</si>
  <si>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</si>
  <si>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</si>
  <si>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</si>
  <si>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</si>
  <si>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</si>
  <si>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</si>
  <si>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</si>
  <si>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</si>
  <si>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</si>
  <si>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</si>
  <si>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</si>
  <si>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</si>
  <si>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</si>
  <si>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</si>
  <si>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</si>
  <si>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</si>
  <si>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</si>
  <si>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Ожидаемое исполнение доходной части  бюджета Южского муниципального района  на 2016 год</t>
  </si>
  <si>
    <t>Исполнение бюджета за 2015 год</t>
  </si>
  <si>
    <t xml:space="preserve">Утверждено решением о бюджете (с учетом внесенных изменений  до 01.08.2016) </t>
  </si>
  <si>
    <t>Исполнение бюджета на 01.08.2016</t>
  </si>
  <si>
    <t>Ожидаемое исполнение бюджета за 2016 год</t>
  </si>
  <si>
    <t>Ожидаемое исполнение бюджета за 2016 год, %</t>
  </si>
  <si>
    <t xml:space="preserve">Утверждено решением о бюджете (с учетом внесенных изменений  до01.08.201) </t>
  </si>
  <si>
    <t>Ожидаемое исполнение бюджета за 2016год</t>
  </si>
  <si>
    <t>тыс.руб.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</si>
  <si>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</t>
    </r>
  </si>
  <si>
    <r>
      <t xml:space="preserve">Субвенции бюджетам субъектов Российской Федерации и муниципальных образований                         </t>
    </r>
    <r>
      <rPr>
        <i/>
        <sz val="14"/>
        <color indexed="8"/>
        <rFont val="Times New Roman"/>
        <family val="1"/>
      </rPr>
      <t xml:space="preserve">  </t>
    </r>
  </si>
  <si>
    <t>000 2 18 00000 00 0000 000</t>
  </si>
  <si>
    <t>1.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</si>
</sst>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#,##0.000"/>
    <numFmt numFmtId="179" formatCode="#,##0.0"/>
    <numFmt numFmtId="180" formatCode="[$-FC19]d\ mmmm\ yyyy\ &quot;г.&quot;"/>
    <numFmt numFmtId="181" formatCode="#,##0.0000"/>
    <numFmt numFmtId="182" formatCode="#,##0.00000"/>
    <numFmt numFmtId="183" formatCode="#,##0.000000"/>
  </numFmts>
  <fonts count="5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68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2" fontId="12" fillId="0" borderId="0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83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7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2" fontId="14" fillId="0" borderId="15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7.875" style="38" customWidth="1"/>
    <col min="2" max="2" width="44.00390625" style="55" customWidth="1"/>
    <col min="3" max="3" width="21.875" style="82" customWidth="1"/>
    <col min="4" max="4" width="18.875" style="72" customWidth="1"/>
    <col min="5" max="5" width="17.625" style="66" customWidth="1"/>
    <col min="6" max="6" width="18.625" style="72" customWidth="1"/>
    <col min="7" max="7" width="18.00390625" style="72" customWidth="1"/>
    <col min="8" max="8" width="11.125" style="6" bestFit="1" customWidth="1"/>
    <col min="9" max="9" width="26.25390625" style="6" customWidth="1"/>
    <col min="10" max="16384" width="9.125" style="6" customWidth="1"/>
  </cols>
  <sheetData>
    <row r="1" spans="1:7" ht="20.25">
      <c r="A1" s="102" t="s">
        <v>141</v>
      </c>
      <c r="B1" s="102"/>
      <c r="C1" s="102"/>
      <c r="D1" s="102"/>
      <c r="E1" s="102"/>
      <c r="F1" s="102"/>
      <c r="G1" s="102"/>
    </row>
    <row r="2" spans="1:5" ht="14.25" customHeight="1">
      <c r="A2" s="58"/>
      <c r="B2" s="54"/>
      <c r="C2" s="70"/>
      <c r="D2" s="71"/>
      <c r="E2" s="65"/>
    </row>
    <row r="3" spans="1:7" ht="25.5" customHeight="1">
      <c r="A3" s="103" t="s">
        <v>153</v>
      </c>
      <c r="B3" s="103"/>
      <c r="C3" s="73"/>
      <c r="F3" s="74"/>
      <c r="G3" s="75" t="s">
        <v>149</v>
      </c>
    </row>
    <row r="4" spans="1:8" s="57" customFormat="1" ht="144" customHeight="1">
      <c r="A4" s="41" t="s">
        <v>2</v>
      </c>
      <c r="B4" s="40" t="s">
        <v>0</v>
      </c>
      <c r="C4" s="68" t="s">
        <v>142</v>
      </c>
      <c r="D4" s="76" t="s">
        <v>143</v>
      </c>
      <c r="E4" s="68" t="s">
        <v>144</v>
      </c>
      <c r="F4" s="77" t="s">
        <v>145</v>
      </c>
      <c r="G4" s="77" t="s">
        <v>146</v>
      </c>
      <c r="H4" s="56"/>
    </row>
    <row r="5" spans="1:9" ht="18.75">
      <c r="A5" s="41">
        <v>1</v>
      </c>
      <c r="B5" s="39">
        <v>2</v>
      </c>
      <c r="C5" s="91">
        <v>3</v>
      </c>
      <c r="D5" s="89" t="s">
        <v>130</v>
      </c>
      <c r="E5" s="90" t="s">
        <v>131</v>
      </c>
      <c r="F5" s="89" t="s">
        <v>132</v>
      </c>
      <c r="G5" s="89" t="s">
        <v>133</v>
      </c>
      <c r="I5" s="8"/>
    </row>
    <row r="6" spans="1:9" ht="37.5">
      <c r="A6" s="60" t="s">
        <v>88</v>
      </c>
      <c r="B6" s="42" t="s">
        <v>89</v>
      </c>
      <c r="C6" s="79">
        <f>C13+C20</f>
        <v>44839</v>
      </c>
      <c r="D6" s="79">
        <f>D13+D20</f>
        <v>45910.7</v>
      </c>
      <c r="E6" s="79">
        <f>E13+E20</f>
        <v>24710.199999999997</v>
      </c>
      <c r="F6" s="79">
        <f>F13+F20</f>
        <v>45910.7</v>
      </c>
      <c r="G6" s="53">
        <f>F6/D6*100</f>
        <v>100</v>
      </c>
      <c r="I6" s="88"/>
    </row>
    <row r="7" spans="1:9" ht="21.75" customHeight="1">
      <c r="A7" s="61" t="s">
        <v>90</v>
      </c>
      <c r="B7" s="43" t="s">
        <v>91</v>
      </c>
      <c r="C7" s="85">
        <v>28497.4</v>
      </c>
      <c r="D7" s="80">
        <v>30370</v>
      </c>
      <c r="E7" s="80">
        <v>14742.3</v>
      </c>
      <c r="F7" s="80">
        <v>30000</v>
      </c>
      <c r="G7" s="78">
        <f>F7/D7*100</f>
        <v>98.78169245966414</v>
      </c>
      <c r="I7" s="7"/>
    </row>
    <row r="8" spans="1:9" ht="68.25" customHeight="1">
      <c r="A8" s="61" t="s">
        <v>92</v>
      </c>
      <c r="B8" s="44" t="s">
        <v>134</v>
      </c>
      <c r="C8" s="86">
        <v>1333.8</v>
      </c>
      <c r="D8" s="78">
        <v>1533</v>
      </c>
      <c r="E8" s="5">
        <v>810.9</v>
      </c>
      <c r="F8" s="78">
        <v>1388.6</v>
      </c>
      <c r="G8" s="78">
        <f>F8/D8*100</f>
        <v>90.58056099151989</v>
      </c>
      <c r="I8" s="8"/>
    </row>
    <row r="9" spans="1:9" ht="18.75">
      <c r="A9" s="61" t="s">
        <v>93</v>
      </c>
      <c r="B9" s="45" t="s">
        <v>94</v>
      </c>
      <c r="C9" s="81">
        <v>6218.9</v>
      </c>
      <c r="D9" s="78">
        <v>6257.1</v>
      </c>
      <c r="E9" s="5">
        <v>4198.6</v>
      </c>
      <c r="F9" s="78">
        <v>6255.7</v>
      </c>
      <c r="G9" s="78">
        <f>F9/D9*100</f>
        <v>99.97762541752569</v>
      </c>
      <c r="I9" s="8"/>
    </row>
    <row r="10" spans="1:9" ht="18.75">
      <c r="A10" s="61" t="s">
        <v>95</v>
      </c>
      <c r="B10" s="46" t="s">
        <v>96</v>
      </c>
      <c r="C10" s="81">
        <v>0</v>
      </c>
      <c r="D10" s="78"/>
      <c r="E10" s="5"/>
      <c r="F10" s="78"/>
      <c r="G10" s="78">
        <v>0</v>
      </c>
      <c r="I10" s="8"/>
    </row>
    <row r="11" spans="1:9" ht="18.75">
      <c r="A11" s="61" t="s">
        <v>97</v>
      </c>
      <c r="B11" s="46" t="s">
        <v>98</v>
      </c>
      <c r="C11" s="81">
        <v>1046.8</v>
      </c>
      <c r="D11" s="78">
        <v>906</v>
      </c>
      <c r="E11" s="5">
        <v>654.3</v>
      </c>
      <c r="F11" s="78">
        <v>906</v>
      </c>
      <c r="G11" s="78">
        <f>F11/D11*100</f>
        <v>100</v>
      </c>
      <c r="I11" s="8"/>
    </row>
    <row r="12" spans="1:9" ht="56.25">
      <c r="A12" s="62" t="s">
        <v>99</v>
      </c>
      <c r="B12" s="47" t="s">
        <v>100</v>
      </c>
      <c r="C12" s="81">
        <v>1.5</v>
      </c>
      <c r="D12" s="78">
        <v>1.2</v>
      </c>
      <c r="E12" s="5">
        <v>1.3</v>
      </c>
      <c r="F12" s="78">
        <v>1.5</v>
      </c>
      <c r="G12" s="78">
        <v>0</v>
      </c>
      <c r="I12" s="8"/>
    </row>
    <row r="13" spans="1:9" ht="18.75">
      <c r="A13" s="62"/>
      <c r="B13" s="48" t="s">
        <v>68</v>
      </c>
      <c r="C13" s="53">
        <f>C7+C8+C9+C10+C11+C12</f>
        <v>37098.4</v>
      </c>
      <c r="D13" s="53">
        <f>D7+D8+D9+D10+D11+D12</f>
        <v>39067.299999999996</v>
      </c>
      <c r="E13" s="53">
        <f>E7+E8+E9+E10+E11+E12</f>
        <v>20407.399999999998</v>
      </c>
      <c r="F13" s="53">
        <f>F7+F8+F9+F10+F11+F12</f>
        <v>38551.799999999996</v>
      </c>
      <c r="G13" s="53">
        <f aca="true" t="shared" si="0" ref="G13:G18">F13/D13*100</f>
        <v>98.68048214235434</v>
      </c>
      <c r="I13" s="8"/>
    </row>
    <row r="14" spans="1:9" ht="75">
      <c r="A14" s="61" t="s">
        <v>101</v>
      </c>
      <c r="B14" s="46" t="s">
        <v>102</v>
      </c>
      <c r="C14" s="81">
        <v>2853.9</v>
      </c>
      <c r="D14" s="78">
        <v>1065</v>
      </c>
      <c r="E14" s="5">
        <v>1161.8</v>
      </c>
      <c r="F14" s="78">
        <v>1690.1</v>
      </c>
      <c r="G14" s="78">
        <f t="shared" si="0"/>
        <v>158.69483568075117</v>
      </c>
      <c r="I14" s="8"/>
    </row>
    <row r="15" spans="1:9" ht="43.5" customHeight="1">
      <c r="A15" s="61" t="s">
        <v>103</v>
      </c>
      <c r="B15" s="46" t="s">
        <v>104</v>
      </c>
      <c r="C15" s="81">
        <v>310.5</v>
      </c>
      <c r="D15" s="78">
        <v>307.9</v>
      </c>
      <c r="E15" s="5">
        <v>167.2</v>
      </c>
      <c r="F15" s="78">
        <v>300</v>
      </c>
      <c r="G15" s="78">
        <f t="shared" si="0"/>
        <v>97.43423189347192</v>
      </c>
      <c r="I15" s="8"/>
    </row>
    <row r="16" spans="1:9" ht="61.5" customHeight="1">
      <c r="A16" s="61" t="s">
        <v>105</v>
      </c>
      <c r="B16" s="49" t="s">
        <v>106</v>
      </c>
      <c r="C16" s="87">
        <v>1547.4</v>
      </c>
      <c r="D16" s="78">
        <v>2165.8</v>
      </c>
      <c r="E16" s="5">
        <v>1367.2</v>
      </c>
      <c r="F16" s="78">
        <v>2070.3</v>
      </c>
      <c r="G16" s="78">
        <f t="shared" si="0"/>
        <v>95.59054390987164</v>
      </c>
      <c r="I16" s="8"/>
    </row>
    <row r="17" spans="1:9" ht="44.25" customHeight="1">
      <c r="A17" s="61" t="s">
        <v>107</v>
      </c>
      <c r="B17" s="46" t="s">
        <v>108</v>
      </c>
      <c r="C17" s="81">
        <v>1831.1</v>
      </c>
      <c r="D17" s="78">
        <v>838.7</v>
      </c>
      <c r="E17" s="5">
        <v>437.4</v>
      </c>
      <c r="F17" s="78">
        <v>758</v>
      </c>
      <c r="G17" s="78">
        <f t="shared" si="0"/>
        <v>90.37796589960652</v>
      </c>
      <c r="I17" s="8"/>
    </row>
    <row r="18" spans="1:9" ht="42.75" customHeight="1">
      <c r="A18" s="61" t="s">
        <v>109</v>
      </c>
      <c r="B18" s="46" t="s">
        <v>110</v>
      </c>
      <c r="C18" s="81">
        <v>1041.4</v>
      </c>
      <c r="D18" s="78">
        <v>2456</v>
      </c>
      <c r="E18" s="5">
        <v>1121</v>
      </c>
      <c r="F18" s="78">
        <v>2492.3</v>
      </c>
      <c r="G18" s="78">
        <f t="shared" si="0"/>
        <v>101.47801302931596</v>
      </c>
      <c r="I18" s="8"/>
    </row>
    <row r="19" spans="1:9" ht="18.75">
      <c r="A19" s="61" t="s">
        <v>111</v>
      </c>
      <c r="B19" s="50" t="s">
        <v>69</v>
      </c>
      <c r="C19" s="81">
        <v>156.3</v>
      </c>
      <c r="D19" s="78">
        <v>10</v>
      </c>
      <c r="E19" s="5">
        <v>48.2</v>
      </c>
      <c r="F19" s="5">
        <v>48.2</v>
      </c>
      <c r="G19" s="78">
        <v>0</v>
      </c>
      <c r="I19" s="8"/>
    </row>
    <row r="20" spans="1:9" ht="18.75">
      <c r="A20" s="61"/>
      <c r="B20" s="48" t="s">
        <v>70</v>
      </c>
      <c r="C20" s="53">
        <f>C14+C15+C16+C17+C18+C19</f>
        <v>7740.599999999999</v>
      </c>
      <c r="D20" s="53">
        <f>D14+D15+D16+D17+D18+D19</f>
        <v>6843.400000000001</v>
      </c>
      <c r="E20" s="53">
        <f>E14+E15+E16+E17+E18+E19</f>
        <v>4302.8</v>
      </c>
      <c r="F20" s="53">
        <f>F14+F15+F16+F17+F18+F19</f>
        <v>7358.9</v>
      </c>
      <c r="G20" s="53">
        <f aca="true" t="shared" si="1" ref="G20:G29">F20/D20*100</f>
        <v>107.53280533068357</v>
      </c>
      <c r="I20" s="8"/>
    </row>
    <row r="21" spans="1:9" ht="37.5">
      <c r="A21" s="60" t="s">
        <v>112</v>
      </c>
      <c r="B21" s="51" t="s">
        <v>113</v>
      </c>
      <c r="C21" s="53">
        <f>C22+C27+C28</f>
        <v>253651.69999999998</v>
      </c>
      <c r="D21" s="53">
        <f>D22+D27+D28</f>
        <v>214920.6</v>
      </c>
      <c r="E21" s="83">
        <f>E22+E27+E28</f>
        <v>126582.69999999998</v>
      </c>
      <c r="F21" s="83">
        <f>F22+F27+F28</f>
        <v>214920.6</v>
      </c>
      <c r="G21" s="53">
        <f t="shared" si="1"/>
        <v>100</v>
      </c>
      <c r="I21" s="8"/>
    </row>
    <row r="22" spans="1:9" ht="65.25" customHeight="1">
      <c r="A22" s="63" t="s">
        <v>114</v>
      </c>
      <c r="B22" s="49" t="s">
        <v>150</v>
      </c>
      <c r="C22" s="78">
        <f>SUM(C23:C26)</f>
        <v>253748.09999999998</v>
      </c>
      <c r="D22" s="78">
        <f>SUM(D23:D26)</f>
        <v>215462.7</v>
      </c>
      <c r="E22" s="78">
        <f>SUM(E23:E26)</f>
        <v>127124.79999999999</v>
      </c>
      <c r="F22" s="78">
        <f>SUM(F23:F26)</f>
        <v>215462.7</v>
      </c>
      <c r="G22" s="78">
        <f t="shared" si="1"/>
        <v>100</v>
      </c>
      <c r="I22" s="8"/>
    </row>
    <row r="23" spans="1:9" ht="64.5" customHeight="1">
      <c r="A23" s="61" t="s">
        <v>115</v>
      </c>
      <c r="B23" s="46" t="s">
        <v>116</v>
      </c>
      <c r="C23" s="78">
        <v>102987.9</v>
      </c>
      <c r="D23" s="78">
        <v>105243</v>
      </c>
      <c r="E23" s="5">
        <v>61391.7</v>
      </c>
      <c r="F23" s="78">
        <v>105243</v>
      </c>
      <c r="G23" s="78">
        <f t="shared" si="1"/>
        <v>100</v>
      </c>
      <c r="I23" s="8"/>
    </row>
    <row r="24" spans="1:7" ht="66" customHeight="1">
      <c r="A24" s="61" t="s">
        <v>117</v>
      </c>
      <c r="B24" s="47" t="s">
        <v>135</v>
      </c>
      <c r="C24" s="81">
        <v>34300.2</v>
      </c>
      <c r="D24" s="78">
        <v>4468.8</v>
      </c>
      <c r="E24" s="98">
        <v>2668</v>
      </c>
      <c r="F24" s="78">
        <v>4468.8</v>
      </c>
      <c r="G24" s="78">
        <f t="shared" si="1"/>
        <v>100</v>
      </c>
    </row>
    <row r="25" spans="1:9" ht="66.75" customHeight="1">
      <c r="A25" s="61" t="s">
        <v>118</v>
      </c>
      <c r="B25" s="46" t="s">
        <v>151</v>
      </c>
      <c r="C25" s="81">
        <v>97504.1</v>
      </c>
      <c r="D25" s="78">
        <v>104900.8</v>
      </c>
      <c r="E25" s="5">
        <v>62540.1</v>
      </c>
      <c r="F25" s="78">
        <v>104900.8</v>
      </c>
      <c r="G25" s="78">
        <f t="shared" si="1"/>
        <v>100</v>
      </c>
      <c r="I25" s="8"/>
    </row>
    <row r="26" spans="1:9" ht="18.75">
      <c r="A26" s="61" t="s">
        <v>119</v>
      </c>
      <c r="B26" s="99" t="s">
        <v>120</v>
      </c>
      <c r="C26" s="81">
        <v>18955.9</v>
      </c>
      <c r="D26" s="78">
        <v>850.1</v>
      </c>
      <c r="E26" s="78">
        <v>525</v>
      </c>
      <c r="F26" s="78">
        <v>850.1</v>
      </c>
      <c r="G26" s="78">
        <f t="shared" si="1"/>
        <v>100</v>
      </c>
      <c r="I26" s="8"/>
    </row>
    <row r="27" spans="1:9" ht="161.25" customHeight="1">
      <c r="A27" s="61" t="s">
        <v>152</v>
      </c>
      <c r="B27" s="99" t="s">
        <v>128</v>
      </c>
      <c r="C27" s="81">
        <v>20.4</v>
      </c>
      <c r="D27" s="78">
        <v>0</v>
      </c>
      <c r="E27" s="78">
        <v>0</v>
      </c>
      <c r="F27" s="78">
        <v>0</v>
      </c>
      <c r="G27" s="78">
        <v>0</v>
      </c>
      <c r="I27" s="84"/>
    </row>
    <row r="28" spans="1:9" ht="84" customHeight="1">
      <c r="A28" s="64" t="s">
        <v>121</v>
      </c>
      <c r="B28" s="100" t="s">
        <v>129</v>
      </c>
      <c r="C28" s="77">
        <v>-116.8</v>
      </c>
      <c r="D28" s="78">
        <v>-542.1</v>
      </c>
      <c r="E28" s="78">
        <v>-542.1</v>
      </c>
      <c r="F28" s="78">
        <v>-542.1</v>
      </c>
      <c r="G28" s="78">
        <f t="shared" si="1"/>
        <v>100</v>
      </c>
      <c r="I28" s="8"/>
    </row>
    <row r="29" spans="1:9" ht="30.75" customHeight="1">
      <c r="A29" s="59"/>
      <c r="B29" s="52" t="s">
        <v>122</v>
      </c>
      <c r="C29" s="53">
        <f>C6+C21</f>
        <v>298490.69999999995</v>
      </c>
      <c r="D29" s="53">
        <f>D6+D21</f>
        <v>260831.3</v>
      </c>
      <c r="E29" s="83">
        <f>E6+E21</f>
        <v>151292.89999999997</v>
      </c>
      <c r="F29" s="83">
        <f>F6+F21</f>
        <v>260831.3</v>
      </c>
      <c r="G29" s="53">
        <f t="shared" si="1"/>
        <v>100</v>
      </c>
      <c r="I29" s="8"/>
    </row>
    <row r="31" ht="51.75" customHeight="1"/>
    <row r="32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96" zoomScaleNormal="96" zoomScalePageLayoutView="0" workbookViewId="0" topLeftCell="A1">
      <selection activeCell="D10" sqref="D10"/>
    </sheetView>
  </sheetViews>
  <sheetFormatPr defaultColWidth="9.00390625" defaultRowHeight="12.75"/>
  <cols>
    <col min="1" max="1" width="9.875" style="10" customWidth="1"/>
    <col min="2" max="2" width="58.25390625" style="10" customWidth="1"/>
    <col min="3" max="3" width="30.75390625" style="66" customWidth="1"/>
    <col min="4" max="4" width="20.125" style="66" customWidth="1"/>
    <col min="5" max="5" width="22.125" style="66" customWidth="1"/>
    <col min="6" max="6" width="22.25390625" style="2" customWidth="1"/>
    <col min="7" max="7" width="21.25390625" style="2" customWidth="1"/>
    <col min="8" max="8" width="13.00390625" style="11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2"/>
      <c r="B1" s="12"/>
      <c r="C1" s="65"/>
      <c r="D1" s="65"/>
    </row>
    <row r="2" spans="1:6" ht="18.75">
      <c r="A2" s="104" t="s">
        <v>67</v>
      </c>
      <c r="B2" s="104"/>
      <c r="E2" s="94"/>
      <c r="F2" s="13" t="s">
        <v>149</v>
      </c>
    </row>
    <row r="3" spans="1:13" ht="83.25" customHeight="1">
      <c r="A3" s="14" t="s">
        <v>123</v>
      </c>
      <c r="B3" s="3" t="s">
        <v>0</v>
      </c>
      <c r="C3" s="67" t="s">
        <v>147</v>
      </c>
      <c r="D3" s="68" t="s">
        <v>144</v>
      </c>
      <c r="E3" s="68" t="s">
        <v>148</v>
      </c>
      <c r="F3" s="3" t="s">
        <v>146</v>
      </c>
      <c r="H3" s="15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90">
        <v>3</v>
      </c>
      <c r="D4" s="90">
        <v>4</v>
      </c>
      <c r="E4" s="90">
        <v>5</v>
      </c>
      <c r="F4" s="4">
        <v>6</v>
      </c>
      <c r="H4" s="15"/>
      <c r="I4" s="2"/>
      <c r="J4" s="2"/>
      <c r="K4" s="2"/>
      <c r="L4" s="2"/>
      <c r="M4" s="2"/>
    </row>
    <row r="5" spans="1:13" ht="24" customHeight="1">
      <c r="A5" s="16" t="s">
        <v>25</v>
      </c>
      <c r="B5" s="17" t="s">
        <v>1</v>
      </c>
      <c r="C5" s="18">
        <f>SUM(C6:C12)</f>
        <v>48317.799999999996</v>
      </c>
      <c r="D5" s="18">
        <f>SUM(D6:D12)</f>
        <v>26019.5</v>
      </c>
      <c r="E5" s="18">
        <f>SUM(E6:E12)</f>
        <v>48233.799999999996</v>
      </c>
      <c r="F5" s="18">
        <f>E5/C5*100</f>
        <v>99.82615102508807</v>
      </c>
      <c r="G5" s="93"/>
      <c r="H5" s="19"/>
      <c r="I5" s="2"/>
      <c r="J5" s="2"/>
      <c r="K5" s="2"/>
      <c r="L5" s="2"/>
      <c r="M5" s="2"/>
    </row>
    <row r="6" spans="1:13" ht="57.75" customHeight="1">
      <c r="A6" s="20" t="s">
        <v>26</v>
      </c>
      <c r="B6" s="14" t="s">
        <v>3</v>
      </c>
      <c r="C6" s="5">
        <v>1001.8</v>
      </c>
      <c r="D6" s="5">
        <v>582</v>
      </c>
      <c r="E6" s="5">
        <v>1001.8</v>
      </c>
      <c r="F6" s="5">
        <f>E6/C6*100</f>
        <v>100</v>
      </c>
      <c r="G6" s="93"/>
      <c r="H6" s="19"/>
      <c r="I6" s="2"/>
      <c r="J6" s="2"/>
      <c r="K6" s="2"/>
      <c r="L6" s="2"/>
      <c r="M6" s="2"/>
    </row>
    <row r="7" spans="1:13" ht="80.25" customHeight="1">
      <c r="A7" s="20" t="s">
        <v>27</v>
      </c>
      <c r="B7" s="14" t="s">
        <v>136</v>
      </c>
      <c r="C7" s="5">
        <v>3110.9</v>
      </c>
      <c r="D7" s="5">
        <v>1700.9</v>
      </c>
      <c r="E7" s="5">
        <v>3110.9</v>
      </c>
      <c r="F7" s="5">
        <f aca="true" t="shared" si="0" ref="F7:F12">E7/C7*100</f>
        <v>100</v>
      </c>
      <c r="G7" s="93"/>
      <c r="H7" s="19"/>
      <c r="I7" s="2"/>
      <c r="J7" s="2"/>
      <c r="K7" s="2"/>
      <c r="L7" s="2"/>
      <c r="M7" s="2"/>
    </row>
    <row r="8" spans="1:13" ht="63" customHeight="1">
      <c r="A8" s="20" t="s">
        <v>28</v>
      </c>
      <c r="B8" s="14" t="s">
        <v>4</v>
      </c>
      <c r="C8" s="5">
        <v>19675.1</v>
      </c>
      <c r="D8" s="5">
        <v>11250.8</v>
      </c>
      <c r="E8" s="5">
        <v>19675.1</v>
      </c>
      <c r="F8" s="5">
        <f t="shared" si="0"/>
        <v>100</v>
      </c>
      <c r="G8" s="93"/>
      <c r="H8" s="19"/>
      <c r="I8" s="2"/>
      <c r="J8" s="2"/>
      <c r="K8" s="2"/>
      <c r="L8" s="2"/>
      <c r="M8" s="2"/>
    </row>
    <row r="9" spans="1:13" ht="18.75" customHeight="1">
      <c r="A9" s="21" t="s">
        <v>65</v>
      </c>
      <c r="B9" s="14" t="s">
        <v>66</v>
      </c>
      <c r="C9" s="5">
        <v>10.6</v>
      </c>
      <c r="D9" s="5">
        <v>0</v>
      </c>
      <c r="E9" s="5">
        <v>10.6</v>
      </c>
      <c r="F9" s="5">
        <f t="shared" si="0"/>
        <v>100</v>
      </c>
      <c r="G9" s="93"/>
      <c r="H9" s="19"/>
      <c r="I9" s="2"/>
      <c r="J9" s="2"/>
      <c r="K9" s="2"/>
      <c r="L9" s="2"/>
      <c r="M9" s="2"/>
    </row>
    <row r="10" spans="1:13" ht="69.75" customHeight="1">
      <c r="A10" s="21" t="s">
        <v>29</v>
      </c>
      <c r="B10" s="14" t="s">
        <v>137</v>
      </c>
      <c r="C10" s="5">
        <v>8356.8</v>
      </c>
      <c r="D10" s="5">
        <v>4425.7</v>
      </c>
      <c r="E10" s="5">
        <v>8356.8</v>
      </c>
      <c r="F10" s="5">
        <f t="shared" si="0"/>
        <v>100</v>
      </c>
      <c r="G10" s="93"/>
      <c r="H10" s="19"/>
      <c r="I10" s="2"/>
      <c r="J10" s="2"/>
      <c r="K10" s="2"/>
      <c r="L10" s="2"/>
      <c r="M10" s="2"/>
    </row>
    <row r="11" spans="1:13" ht="21" customHeight="1">
      <c r="A11" s="21" t="s">
        <v>56</v>
      </c>
      <c r="B11" s="14" t="s">
        <v>5</v>
      </c>
      <c r="C11" s="5">
        <v>84</v>
      </c>
      <c r="D11" s="5">
        <v>0</v>
      </c>
      <c r="E11" s="5">
        <v>0</v>
      </c>
      <c r="F11" s="5">
        <f t="shared" si="0"/>
        <v>0</v>
      </c>
      <c r="G11" s="93"/>
      <c r="H11" s="19"/>
      <c r="I11" s="2"/>
      <c r="J11" s="2"/>
      <c r="K11" s="2"/>
      <c r="L11" s="2"/>
      <c r="M11" s="2"/>
    </row>
    <row r="12" spans="1:13" ht="21.75" customHeight="1">
      <c r="A12" s="21" t="s">
        <v>72</v>
      </c>
      <c r="B12" s="14" t="s">
        <v>6</v>
      </c>
      <c r="C12" s="5">
        <v>16078.6</v>
      </c>
      <c r="D12" s="5">
        <v>8060.1</v>
      </c>
      <c r="E12" s="5">
        <v>16078.6</v>
      </c>
      <c r="F12" s="5">
        <f t="shared" si="0"/>
        <v>100</v>
      </c>
      <c r="G12" s="93"/>
      <c r="H12" s="19"/>
      <c r="I12" s="2"/>
      <c r="J12" s="2"/>
      <c r="K12" s="2"/>
      <c r="L12" s="2"/>
      <c r="M12" s="2"/>
    </row>
    <row r="13" spans="1:13" ht="0.75" customHeight="1">
      <c r="A13" s="16" t="s">
        <v>30</v>
      </c>
      <c r="B13" s="17" t="s">
        <v>7</v>
      </c>
      <c r="C13" s="18">
        <f>SUM(C14:C14)</f>
        <v>0</v>
      </c>
      <c r="D13" s="18">
        <f>SUM(D14:D14)</f>
        <v>0</v>
      </c>
      <c r="E13" s="18">
        <f>SUM(E14:E14)</f>
        <v>0</v>
      </c>
      <c r="F13" s="18" t="e">
        <f>F14</f>
        <v>#DIV/0!</v>
      </c>
      <c r="G13" s="93"/>
      <c r="H13" s="19"/>
      <c r="I13" s="2"/>
      <c r="J13" s="2"/>
      <c r="K13" s="2"/>
      <c r="L13" s="2"/>
      <c r="M13" s="2"/>
    </row>
    <row r="14" spans="1:13" ht="55.5" customHeight="1" hidden="1">
      <c r="A14" s="21" t="s">
        <v>31</v>
      </c>
      <c r="B14" s="22" t="s">
        <v>8</v>
      </c>
      <c r="C14" s="5">
        <v>0</v>
      </c>
      <c r="D14" s="5"/>
      <c r="E14" s="5"/>
      <c r="F14" s="5" t="e">
        <f>E14/C14*100</f>
        <v>#DIV/0!</v>
      </c>
      <c r="G14" s="93"/>
      <c r="H14" s="19"/>
      <c r="I14" s="2"/>
      <c r="J14" s="2"/>
      <c r="K14" s="2"/>
      <c r="L14" s="2"/>
      <c r="M14" s="2"/>
    </row>
    <row r="15" spans="1:13" ht="18.75">
      <c r="A15" s="23" t="s">
        <v>32</v>
      </c>
      <c r="B15" s="17" t="s">
        <v>9</v>
      </c>
      <c r="C15" s="18">
        <f>SUM(C16:C20)</f>
        <v>5427.6</v>
      </c>
      <c r="D15" s="18">
        <f>SUM(D16:D20)</f>
        <v>2729.3999999999996</v>
      </c>
      <c r="E15" s="18">
        <f>SUM(E16:E20)</f>
        <v>5427.6</v>
      </c>
      <c r="F15" s="18">
        <f aca="true" t="shared" si="1" ref="F15:F47">E15/C15*100</f>
        <v>100</v>
      </c>
      <c r="G15" s="93"/>
      <c r="H15" s="19"/>
      <c r="I15" s="2"/>
      <c r="J15" s="2"/>
      <c r="K15" s="2"/>
      <c r="L15" s="2"/>
      <c r="M15" s="2"/>
    </row>
    <row r="16" spans="1:13" ht="18.75">
      <c r="A16" s="21" t="s">
        <v>33</v>
      </c>
      <c r="B16" s="22" t="s">
        <v>10</v>
      </c>
      <c r="C16" s="5">
        <v>16</v>
      </c>
      <c r="D16" s="5"/>
      <c r="E16" s="5">
        <v>16</v>
      </c>
      <c r="F16" s="5">
        <f t="shared" si="1"/>
        <v>100</v>
      </c>
      <c r="G16" s="93"/>
      <c r="H16" s="19"/>
      <c r="I16" s="2"/>
      <c r="J16" s="2"/>
      <c r="K16" s="2"/>
      <c r="L16" s="2"/>
      <c r="M16" s="2"/>
    </row>
    <row r="17" spans="1:13" ht="18.75">
      <c r="A17" s="21" t="s">
        <v>82</v>
      </c>
      <c r="B17" s="22" t="s">
        <v>83</v>
      </c>
      <c r="C17" s="5">
        <v>1300</v>
      </c>
      <c r="D17" s="5">
        <v>758.8</v>
      </c>
      <c r="E17" s="5">
        <v>1300</v>
      </c>
      <c r="F17" s="5">
        <f t="shared" si="1"/>
        <v>100</v>
      </c>
      <c r="G17" s="93"/>
      <c r="H17" s="19"/>
      <c r="I17" s="2"/>
      <c r="J17" s="2"/>
      <c r="K17" s="2"/>
      <c r="L17" s="2"/>
      <c r="M17" s="2"/>
    </row>
    <row r="18" spans="1:13" ht="18.75">
      <c r="A18" s="20" t="s">
        <v>52</v>
      </c>
      <c r="B18" s="22" t="s">
        <v>53</v>
      </c>
      <c r="C18" s="5">
        <v>1500</v>
      </c>
      <c r="D18" s="5">
        <v>750</v>
      </c>
      <c r="E18" s="5">
        <v>1500</v>
      </c>
      <c r="F18" s="5">
        <f t="shared" si="1"/>
        <v>100</v>
      </c>
      <c r="G18" s="93"/>
      <c r="H18" s="19"/>
      <c r="I18" s="2"/>
      <c r="J18" s="2"/>
      <c r="K18" s="2"/>
      <c r="L18" s="2"/>
      <c r="M18" s="2"/>
    </row>
    <row r="19" spans="1:13" ht="18.75">
      <c r="A19" s="21" t="s">
        <v>73</v>
      </c>
      <c r="B19" s="22" t="s">
        <v>138</v>
      </c>
      <c r="C19" s="5">
        <v>2503.3</v>
      </c>
      <c r="D19" s="5">
        <v>1220.6</v>
      </c>
      <c r="E19" s="5">
        <v>2503.3</v>
      </c>
      <c r="F19" s="5">
        <f t="shared" si="1"/>
        <v>100</v>
      </c>
      <c r="G19" s="93"/>
      <c r="H19" s="19"/>
      <c r="I19" s="2"/>
      <c r="J19" s="2"/>
      <c r="K19" s="2"/>
      <c r="L19" s="2"/>
      <c r="M19" s="2"/>
    </row>
    <row r="20" spans="1:13" ht="18" customHeight="1">
      <c r="A20" s="21" t="s">
        <v>57</v>
      </c>
      <c r="B20" s="22" t="s">
        <v>54</v>
      </c>
      <c r="C20" s="5">
        <v>108.3</v>
      </c>
      <c r="D20" s="5"/>
      <c r="E20" s="5">
        <v>108.3</v>
      </c>
      <c r="F20" s="5">
        <f t="shared" si="1"/>
        <v>100</v>
      </c>
      <c r="G20" s="93"/>
      <c r="H20" s="19"/>
      <c r="I20" s="2"/>
      <c r="J20" s="2"/>
      <c r="K20" s="2"/>
      <c r="L20" s="2"/>
      <c r="M20" s="2"/>
    </row>
    <row r="21" spans="1:13" ht="18.75">
      <c r="A21" s="23" t="s">
        <v>34</v>
      </c>
      <c r="B21" s="24" t="s">
        <v>11</v>
      </c>
      <c r="C21" s="18">
        <f>SUM(C22:C24)</f>
        <v>50</v>
      </c>
      <c r="D21" s="18">
        <f>SUM(D22:D24)</f>
        <v>0</v>
      </c>
      <c r="E21" s="18">
        <f>SUM(E22:E24)</f>
        <v>50</v>
      </c>
      <c r="F21" s="18">
        <f t="shared" si="1"/>
        <v>100</v>
      </c>
      <c r="G21" s="93"/>
      <c r="H21" s="19"/>
      <c r="I21" s="2"/>
      <c r="J21" s="2"/>
      <c r="K21" s="2"/>
      <c r="L21" s="2"/>
      <c r="M21" s="2"/>
    </row>
    <row r="22" spans="1:13" ht="0.75" customHeight="1" hidden="1">
      <c r="A22" s="21" t="s">
        <v>35</v>
      </c>
      <c r="B22" s="22" t="s">
        <v>12</v>
      </c>
      <c r="C22" s="5"/>
      <c r="D22" s="5"/>
      <c r="E22" s="5"/>
      <c r="F22" s="5"/>
      <c r="G22" s="93"/>
      <c r="H22" s="19"/>
      <c r="I22" s="2"/>
      <c r="J22" s="2"/>
      <c r="K22" s="2"/>
      <c r="L22" s="2"/>
      <c r="M22" s="2"/>
    </row>
    <row r="23" spans="1:13" ht="18.75" hidden="1">
      <c r="A23" s="21" t="s">
        <v>36</v>
      </c>
      <c r="B23" s="14" t="s">
        <v>13</v>
      </c>
      <c r="C23" s="5"/>
      <c r="D23" s="5"/>
      <c r="E23" s="5"/>
      <c r="F23" s="5"/>
      <c r="G23" s="93"/>
      <c r="H23" s="19"/>
      <c r="I23" s="2"/>
      <c r="J23" s="2"/>
      <c r="K23" s="2"/>
      <c r="L23" s="2"/>
      <c r="M23" s="2"/>
    </row>
    <row r="24" spans="1:13" ht="18.75">
      <c r="A24" s="21" t="s">
        <v>84</v>
      </c>
      <c r="B24" s="14" t="s">
        <v>85</v>
      </c>
      <c r="C24" s="5">
        <v>50</v>
      </c>
      <c r="D24" s="5">
        <v>0</v>
      </c>
      <c r="E24" s="5">
        <v>50</v>
      </c>
      <c r="F24" s="5">
        <f t="shared" si="1"/>
        <v>100</v>
      </c>
      <c r="G24" s="93"/>
      <c r="H24" s="19"/>
      <c r="I24" s="2"/>
      <c r="J24" s="2"/>
      <c r="K24" s="2"/>
      <c r="L24" s="2"/>
      <c r="M24" s="2"/>
    </row>
    <row r="25" spans="1:13" ht="18.75">
      <c r="A25" s="16" t="s">
        <v>37</v>
      </c>
      <c r="B25" s="17" t="s">
        <v>14</v>
      </c>
      <c r="C25" s="18">
        <f>SUM(C26:C30)</f>
        <v>193128.6</v>
      </c>
      <c r="D25" s="18">
        <f>SUM(D26:D30)</f>
        <v>105312.29999999999</v>
      </c>
      <c r="E25" s="18">
        <f>SUM(E26:E30)</f>
        <v>193128.6</v>
      </c>
      <c r="F25" s="18">
        <f t="shared" si="1"/>
        <v>100</v>
      </c>
      <c r="G25" s="93"/>
      <c r="H25" s="19"/>
      <c r="I25" s="2"/>
      <c r="J25" s="2"/>
      <c r="K25" s="2"/>
      <c r="L25" s="2"/>
      <c r="M25" s="2"/>
    </row>
    <row r="26" spans="1:13" ht="18.75">
      <c r="A26" s="21" t="s">
        <v>38</v>
      </c>
      <c r="B26" s="14" t="s">
        <v>15</v>
      </c>
      <c r="C26" s="5">
        <v>61386.9</v>
      </c>
      <c r="D26" s="5">
        <v>34370.6</v>
      </c>
      <c r="E26" s="5">
        <v>61386.9</v>
      </c>
      <c r="F26" s="5">
        <f t="shared" si="1"/>
        <v>100</v>
      </c>
      <c r="G26" s="93"/>
      <c r="H26" s="19"/>
      <c r="I26" s="2"/>
      <c r="J26" s="2"/>
      <c r="K26" s="2"/>
      <c r="L26" s="2"/>
      <c r="M26" s="2"/>
    </row>
    <row r="27" spans="1:13" ht="18.75">
      <c r="A27" s="21" t="s">
        <v>39</v>
      </c>
      <c r="B27" s="14" t="s">
        <v>16</v>
      </c>
      <c r="C27" s="5">
        <v>119957.4</v>
      </c>
      <c r="D27" s="5">
        <v>64561.2</v>
      </c>
      <c r="E27" s="5">
        <v>119957.4</v>
      </c>
      <c r="F27" s="5">
        <f t="shared" si="1"/>
        <v>100</v>
      </c>
      <c r="G27" s="93"/>
      <c r="H27" s="19"/>
      <c r="I27" s="2"/>
      <c r="J27" s="2"/>
      <c r="K27" s="2"/>
      <c r="L27" s="2"/>
      <c r="M27" s="2"/>
    </row>
    <row r="28" spans="1:13" ht="37.5">
      <c r="A28" s="21" t="s">
        <v>40</v>
      </c>
      <c r="B28" s="22" t="s">
        <v>139</v>
      </c>
      <c r="C28" s="5">
        <v>50</v>
      </c>
      <c r="D28" s="5">
        <v>9.8</v>
      </c>
      <c r="E28" s="5">
        <v>50</v>
      </c>
      <c r="F28" s="5">
        <f t="shared" si="1"/>
        <v>100</v>
      </c>
      <c r="G28" s="93"/>
      <c r="H28" s="19"/>
      <c r="I28" s="2"/>
      <c r="J28" s="2"/>
      <c r="K28" s="2"/>
      <c r="L28" s="2"/>
      <c r="M28" s="2"/>
    </row>
    <row r="29" spans="1:13" ht="18.75">
      <c r="A29" s="21" t="s">
        <v>41</v>
      </c>
      <c r="B29" s="22" t="s">
        <v>17</v>
      </c>
      <c r="C29" s="5">
        <v>2799.2</v>
      </c>
      <c r="D29" s="5">
        <v>1640.8</v>
      </c>
      <c r="E29" s="5">
        <v>2799.2</v>
      </c>
      <c r="F29" s="5">
        <f t="shared" si="1"/>
        <v>100</v>
      </c>
      <c r="G29" s="93"/>
      <c r="H29" s="19"/>
      <c r="I29" s="2"/>
      <c r="J29" s="2"/>
      <c r="K29" s="2"/>
      <c r="L29" s="2"/>
      <c r="M29" s="2"/>
    </row>
    <row r="30" spans="1:13" ht="21.75" customHeight="1">
      <c r="A30" s="21" t="s">
        <v>42</v>
      </c>
      <c r="B30" s="14" t="s">
        <v>18</v>
      </c>
      <c r="C30" s="5">
        <v>8935.1</v>
      </c>
      <c r="D30" s="5">
        <v>4729.9</v>
      </c>
      <c r="E30" s="5">
        <v>8935.1</v>
      </c>
      <c r="F30" s="5">
        <f t="shared" si="1"/>
        <v>100</v>
      </c>
      <c r="G30" s="93"/>
      <c r="H30" s="19"/>
      <c r="I30" s="2"/>
      <c r="J30" s="2"/>
      <c r="K30" s="2"/>
      <c r="L30" s="2"/>
      <c r="M30" s="2"/>
    </row>
    <row r="31" spans="1:13" ht="19.5" customHeight="1">
      <c r="A31" s="16" t="s">
        <v>43</v>
      </c>
      <c r="B31" s="17" t="s">
        <v>140</v>
      </c>
      <c r="C31" s="18">
        <f>SUM(C32:C32)</f>
        <v>13563.6</v>
      </c>
      <c r="D31" s="18">
        <f>SUM(D32:D32)</f>
        <v>6871.8</v>
      </c>
      <c r="E31" s="18">
        <f>SUM(E32:E32)</f>
        <v>13563.6</v>
      </c>
      <c r="F31" s="18">
        <f t="shared" si="1"/>
        <v>100</v>
      </c>
      <c r="G31" s="93"/>
      <c r="H31" s="19"/>
      <c r="I31" s="2"/>
      <c r="J31" s="2"/>
      <c r="K31" s="2"/>
      <c r="L31" s="2"/>
      <c r="M31" s="2"/>
    </row>
    <row r="32" spans="1:13" ht="21" customHeight="1">
      <c r="A32" s="20" t="s">
        <v>44</v>
      </c>
      <c r="B32" s="22" t="s">
        <v>19</v>
      </c>
      <c r="C32" s="5">
        <v>13563.6</v>
      </c>
      <c r="D32" s="5">
        <v>6871.8</v>
      </c>
      <c r="E32" s="5">
        <v>13563.6</v>
      </c>
      <c r="F32" s="5">
        <f t="shared" si="1"/>
        <v>100</v>
      </c>
      <c r="G32" s="93"/>
      <c r="H32" s="19"/>
      <c r="I32" s="2"/>
      <c r="J32" s="2"/>
      <c r="K32" s="2"/>
      <c r="L32" s="2"/>
      <c r="M32" s="2"/>
    </row>
    <row r="33" spans="1:13" ht="0.75" customHeight="1" hidden="1">
      <c r="A33" s="23" t="s">
        <v>45</v>
      </c>
      <c r="B33" s="17" t="s">
        <v>20</v>
      </c>
      <c r="C33" s="18">
        <f>SUM(C34:C37)</f>
        <v>0</v>
      </c>
      <c r="D33" s="18">
        <f>SUM(D34:D37)</f>
        <v>0</v>
      </c>
      <c r="E33" s="18">
        <f>SUM(E34:E37)</f>
        <v>0</v>
      </c>
      <c r="F33" s="18" t="e">
        <f t="shared" si="1"/>
        <v>#DIV/0!</v>
      </c>
      <c r="G33" s="93"/>
      <c r="H33" s="19"/>
      <c r="I33" s="2"/>
      <c r="J33" s="2"/>
      <c r="K33" s="2"/>
      <c r="L33" s="2"/>
      <c r="M33" s="2"/>
    </row>
    <row r="34" spans="1:13" ht="18.75" hidden="1">
      <c r="A34" s="20" t="s">
        <v>46</v>
      </c>
      <c r="B34" s="22" t="s">
        <v>60</v>
      </c>
      <c r="C34" s="5"/>
      <c r="D34" s="5"/>
      <c r="E34" s="5"/>
      <c r="F34" s="5" t="e">
        <f t="shared" si="1"/>
        <v>#DIV/0!</v>
      </c>
      <c r="G34" s="93"/>
      <c r="H34" s="19"/>
      <c r="I34" s="2"/>
      <c r="J34" s="2"/>
      <c r="K34" s="2"/>
      <c r="L34" s="2"/>
      <c r="M34" s="2"/>
    </row>
    <row r="35" spans="1:13" ht="18.75" hidden="1">
      <c r="A35" s="21" t="s">
        <v>47</v>
      </c>
      <c r="B35" s="22" t="s">
        <v>61</v>
      </c>
      <c r="C35" s="5"/>
      <c r="D35" s="5"/>
      <c r="E35" s="5"/>
      <c r="F35" s="5" t="e">
        <f t="shared" si="1"/>
        <v>#DIV/0!</v>
      </c>
      <c r="G35" s="93"/>
      <c r="H35" s="19"/>
      <c r="I35" s="2"/>
      <c r="J35" s="2"/>
      <c r="K35" s="2"/>
      <c r="L35" s="2"/>
      <c r="M35" s="2"/>
    </row>
    <row r="36" spans="1:13" ht="37.5" hidden="1">
      <c r="A36" s="21" t="s">
        <v>58</v>
      </c>
      <c r="B36" s="22" t="s">
        <v>62</v>
      </c>
      <c r="C36" s="5"/>
      <c r="D36" s="5"/>
      <c r="E36" s="5"/>
      <c r="F36" s="5" t="e">
        <f t="shared" si="1"/>
        <v>#DIV/0!</v>
      </c>
      <c r="G36" s="93"/>
      <c r="H36" s="19"/>
      <c r="I36" s="2"/>
      <c r="J36" s="2"/>
      <c r="K36" s="2"/>
      <c r="L36" s="2"/>
      <c r="M36" s="2"/>
    </row>
    <row r="37" spans="1:13" ht="18.75" hidden="1">
      <c r="A37" s="21" t="s">
        <v>59</v>
      </c>
      <c r="B37" s="22" t="s">
        <v>63</v>
      </c>
      <c r="C37" s="5"/>
      <c r="D37" s="5"/>
      <c r="E37" s="5"/>
      <c r="F37" s="5" t="e">
        <f t="shared" si="1"/>
        <v>#DIV/0!</v>
      </c>
      <c r="G37" s="93"/>
      <c r="H37" s="19"/>
      <c r="I37" s="2"/>
      <c r="J37" s="2"/>
      <c r="K37" s="2"/>
      <c r="L37" s="2"/>
      <c r="M37" s="2"/>
    </row>
    <row r="38" spans="1:13" ht="18.75">
      <c r="A38" s="23" t="s">
        <v>48</v>
      </c>
      <c r="B38" s="24" t="s">
        <v>21</v>
      </c>
      <c r="C38" s="18">
        <f>SUM(C39:C41)</f>
        <v>4750.6</v>
      </c>
      <c r="D38" s="18">
        <f>SUM(D39:D41)</f>
        <v>3665.6</v>
      </c>
      <c r="E38" s="18">
        <f>SUM(E39:E41)</f>
        <v>4750.6</v>
      </c>
      <c r="F38" s="18">
        <f t="shared" si="1"/>
        <v>100</v>
      </c>
      <c r="G38" s="93"/>
      <c r="H38" s="19"/>
      <c r="I38" s="2"/>
      <c r="J38" s="2"/>
      <c r="K38" s="2"/>
      <c r="L38" s="2"/>
      <c r="M38" s="2"/>
    </row>
    <row r="39" spans="1:13" ht="18.75">
      <c r="A39" s="21" t="s">
        <v>49</v>
      </c>
      <c r="B39" s="22" t="s">
        <v>22</v>
      </c>
      <c r="C39" s="5">
        <v>1500</v>
      </c>
      <c r="D39" s="5">
        <v>849.6</v>
      </c>
      <c r="E39" s="5">
        <v>1500</v>
      </c>
      <c r="F39" s="5">
        <f t="shared" si="1"/>
        <v>100</v>
      </c>
      <c r="G39" s="93"/>
      <c r="H39" s="19"/>
      <c r="I39" s="2"/>
      <c r="J39" s="2"/>
      <c r="K39" s="2"/>
      <c r="L39" s="2"/>
      <c r="M39" s="2"/>
    </row>
    <row r="40" spans="1:13" ht="24.75" customHeight="1">
      <c r="A40" s="21" t="s">
        <v>50</v>
      </c>
      <c r="B40" s="22" t="s">
        <v>23</v>
      </c>
      <c r="C40" s="5">
        <v>1450.9</v>
      </c>
      <c r="D40" s="5">
        <v>1449</v>
      </c>
      <c r="E40" s="5">
        <v>1450.9</v>
      </c>
      <c r="F40" s="5">
        <f t="shared" si="1"/>
        <v>100</v>
      </c>
      <c r="G40" s="93"/>
      <c r="H40" s="19"/>
      <c r="I40" s="2"/>
      <c r="J40" s="2"/>
      <c r="K40" s="2"/>
      <c r="L40" s="2"/>
      <c r="M40" s="2"/>
    </row>
    <row r="41" spans="1:13" ht="18.75">
      <c r="A41" s="21" t="s">
        <v>51</v>
      </c>
      <c r="B41" s="14" t="s">
        <v>64</v>
      </c>
      <c r="C41" s="5">
        <v>1799.7</v>
      </c>
      <c r="D41" s="5">
        <v>1367</v>
      </c>
      <c r="E41" s="5">
        <v>1799.7</v>
      </c>
      <c r="F41" s="5">
        <f t="shared" si="1"/>
        <v>100</v>
      </c>
      <c r="G41" s="93"/>
      <c r="H41" s="19"/>
      <c r="I41" s="2"/>
      <c r="J41" s="2"/>
      <c r="K41" s="2"/>
      <c r="L41" s="2"/>
      <c r="M41" s="2"/>
    </row>
    <row r="42" spans="1:13" ht="18.75">
      <c r="A42" s="23" t="s">
        <v>55</v>
      </c>
      <c r="B42" s="17" t="s">
        <v>74</v>
      </c>
      <c r="C42" s="18">
        <f>SUM(C43)</f>
        <v>361</v>
      </c>
      <c r="D42" s="18">
        <f>SUM(D43)</f>
        <v>123</v>
      </c>
      <c r="E42" s="18">
        <f>SUM(E43)</f>
        <v>361</v>
      </c>
      <c r="F42" s="5">
        <f t="shared" si="1"/>
        <v>100</v>
      </c>
      <c r="G42" s="93"/>
      <c r="H42" s="19"/>
      <c r="I42" s="2"/>
      <c r="J42" s="2"/>
      <c r="K42" s="2"/>
      <c r="L42" s="2"/>
      <c r="M42" s="2"/>
    </row>
    <row r="43" spans="1:13" ht="20.25" customHeight="1">
      <c r="A43" s="21" t="s">
        <v>75</v>
      </c>
      <c r="B43" s="14" t="s">
        <v>76</v>
      </c>
      <c r="C43" s="5">
        <v>361</v>
      </c>
      <c r="D43" s="5">
        <v>123</v>
      </c>
      <c r="E43" s="5">
        <v>361</v>
      </c>
      <c r="F43" s="5">
        <f t="shared" si="1"/>
        <v>100</v>
      </c>
      <c r="G43" s="93"/>
      <c r="H43" s="19"/>
      <c r="I43" s="2"/>
      <c r="J43" s="2"/>
      <c r="K43" s="2"/>
      <c r="L43" s="2"/>
      <c r="M43" s="2"/>
    </row>
    <row r="44" spans="1:13" ht="56.25" hidden="1">
      <c r="A44" s="23" t="s">
        <v>78</v>
      </c>
      <c r="B44" s="17" t="s">
        <v>79</v>
      </c>
      <c r="C44" s="18">
        <f>C45</f>
        <v>0</v>
      </c>
      <c r="D44" s="18">
        <f>D45</f>
        <v>0</v>
      </c>
      <c r="E44" s="18">
        <f>E45</f>
        <v>0</v>
      </c>
      <c r="F44" s="5"/>
      <c r="G44" s="93"/>
      <c r="H44" s="19"/>
      <c r="I44" s="2"/>
      <c r="J44" s="2"/>
      <c r="K44" s="2"/>
      <c r="L44" s="2"/>
      <c r="M44" s="2"/>
    </row>
    <row r="45" spans="1:13" ht="1.5" customHeight="1" hidden="1">
      <c r="A45" s="21" t="s">
        <v>80</v>
      </c>
      <c r="B45" s="14" t="s">
        <v>81</v>
      </c>
      <c r="C45" s="5"/>
      <c r="D45" s="5"/>
      <c r="E45" s="5"/>
      <c r="F45" s="5"/>
      <c r="G45" s="93"/>
      <c r="H45" s="19"/>
      <c r="I45" s="2"/>
      <c r="J45" s="2"/>
      <c r="K45" s="2"/>
      <c r="L45" s="2"/>
      <c r="M45" s="2"/>
    </row>
    <row r="46" spans="1:13" ht="18.75">
      <c r="A46" s="20"/>
      <c r="B46" s="17" t="s">
        <v>24</v>
      </c>
      <c r="C46" s="18">
        <f>C38+C33+C31+C25+C21+C15+C13+C5+C42+C44</f>
        <v>265599.2</v>
      </c>
      <c r="D46" s="18">
        <f>D38+D33+D31+D25+D21+D15+D13+D5+D42+D44</f>
        <v>144721.59999999998</v>
      </c>
      <c r="E46" s="18">
        <f>E38+E33+E31+E25+E21+E15+E13+E5+E42+E44</f>
        <v>265515.2</v>
      </c>
      <c r="F46" s="18">
        <f t="shared" si="1"/>
        <v>99.96837339871506</v>
      </c>
      <c r="G46" s="93"/>
      <c r="H46" s="19"/>
      <c r="I46" s="26"/>
      <c r="J46" s="66"/>
      <c r="K46" s="2"/>
      <c r="L46" s="2"/>
      <c r="M46" s="2"/>
    </row>
    <row r="47" spans="1:13" ht="37.5">
      <c r="A47" s="21"/>
      <c r="B47" s="14" t="s">
        <v>71</v>
      </c>
      <c r="C47" s="5">
        <f>доходы!D29-расходы!C46</f>
        <v>-4767.900000000023</v>
      </c>
      <c r="D47" s="5">
        <f>доходы!E29-расходы!D46</f>
        <v>6571.299999999988</v>
      </c>
      <c r="E47" s="5">
        <f>-источники!E7</f>
        <v>-4683.900000000029</v>
      </c>
      <c r="F47" s="18">
        <f t="shared" si="1"/>
        <v>98.23821808343308</v>
      </c>
      <c r="G47" s="93"/>
      <c r="H47" s="25"/>
      <c r="I47" s="26"/>
      <c r="J47" s="66"/>
      <c r="K47" s="2"/>
      <c r="L47" s="2"/>
      <c r="M47" s="2"/>
    </row>
    <row r="48" spans="1:8" ht="18.75">
      <c r="A48" s="27"/>
      <c r="B48" s="27"/>
      <c r="C48" s="69"/>
      <c r="D48" s="69"/>
      <c r="E48" s="95"/>
      <c r="F48" s="7"/>
      <c r="H48" s="28"/>
    </row>
    <row r="49" spans="1:8" ht="18.75">
      <c r="A49" s="27"/>
      <c r="B49" s="27"/>
      <c r="C49" s="69"/>
      <c r="D49" s="69"/>
      <c r="E49" s="96"/>
      <c r="F49" s="6"/>
      <c r="H49" s="29"/>
    </row>
    <row r="50" spans="1:7" ht="18.75">
      <c r="A50" s="27"/>
      <c r="B50" s="27"/>
      <c r="C50" s="69"/>
      <c r="D50" s="69"/>
      <c r="E50" s="97"/>
      <c r="F50" s="6"/>
      <c r="G50" s="92"/>
    </row>
    <row r="51" ht="21">
      <c r="A51" s="30"/>
    </row>
    <row r="52" ht="21">
      <c r="A52" s="30"/>
    </row>
    <row r="53" ht="18.75">
      <c r="A53" s="31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5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05"/>
      <c r="B1" s="105"/>
      <c r="C1" s="105"/>
      <c r="D1" s="105"/>
      <c r="E1" s="105"/>
      <c r="F1" s="105"/>
    </row>
    <row r="2" spans="1:6" ht="9" customHeight="1">
      <c r="A2" s="34"/>
      <c r="B2" s="34"/>
      <c r="C2" s="35"/>
      <c r="D2" s="35"/>
      <c r="E2" s="6"/>
      <c r="F2" s="6"/>
    </row>
    <row r="3" spans="1:6" ht="16.5" customHeight="1">
      <c r="A3" s="106" t="s">
        <v>77</v>
      </c>
      <c r="B3" s="106"/>
      <c r="C3" s="6"/>
      <c r="D3" s="6"/>
      <c r="E3" s="36"/>
      <c r="F3" s="36" t="s">
        <v>124</v>
      </c>
    </row>
    <row r="4" spans="1:6" ht="118.5" customHeight="1">
      <c r="A4" s="3" t="s">
        <v>2</v>
      </c>
      <c r="B4" s="3" t="s">
        <v>0</v>
      </c>
      <c r="C4" s="3" t="s">
        <v>143</v>
      </c>
      <c r="D4" s="3" t="s">
        <v>144</v>
      </c>
      <c r="E4" s="3" t="s">
        <v>145</v>
      </c>
      <c r="F4" s="3" t="s">
        <v>146</v>
      </c>
    </row>
    <row r="5" spans="1:6" ht="49.5" customHeight="1">
      <c r="A5" s="33" t="s">
        <v>86</v>
      </c>
      <c r="B5" s="32" t="s">
        <v>127</v>
      </c>
      <c r="C5" s="5">
        <f>-(доходы!D29+C6-расходы!C46)</f>
        <v>4371.000000000029</v>
      </c>
      <c r="D5" s="5">
        <f>-(доходы!E29+D6-расходы!D46)</f>
        <v>-6968.1999999999825</v>
      </c>
      <c r="E5" s="5">
        <f>-(доходы!F29+E6-расходы!E46)</f>
        <v>4287.000000000029</v>
      </c>
      <c r="F5" s="101">
        <f>E5/C5*100</f>
        <v>98.07824296499658</v>
      </c>
    </row>
    <row r="6" spans="1:6" ht="49.5" customHeight="1">
      <c r="A6" s="33" t="s">
        <v>125</v>
      </c>
      <c r="B6" s="32" t="s">
        <v>126</v>
      </c>
      <c r="C6" s="5">
        <v>396.9</v>
      </c>
      <c r="D6" s="5">
        <v>396.9</v>
      </c>
      <c r="E6" s="5">
        <v>396.9</v>
      </c>
      <c r="F6" s="101">
        <f>E6/C6*100</f>
        <v>100</v>
      </c>
    </row>
    <row r="7" spans="1:6" ht="33">
      <c r="A7" s="9"/>
      <c r="B7" s="37" t="s">
        <v>87</v>
      </c>
      <c r="C7" s="5">
        <f>C5+C6</f>
        <v>4767.900000000029</v>
      </c>
      <c r="D7" s="5">
        <f>D5+D6</f>
        <v>-6571.299999999983</v>
      </c>
      <c r="E7" s="5">
        <f>E5+E6</f>
        <v>4683.900000000029</v>
      </c>
      <c r="F7" s="101">
        <f>E7/C7*100</f>
        <v>98.23821808343297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2016-12-19T10:08:43Z</cp:lastPrinted>
  <dcterms:created xsi:type="dcterms:W3CDTF">2006-11-14T10:25:35Z</dcterms:created>
  <dcterms:modified xsi:type="dcterms:W3CDTF">2016-12-19T10:08:48Z</dcterms:modified>
  <cp:category/>
  <cp:version/>
  <cp:contentType/>
  <cp:contentStatus/>
</cp:coreProperties>
</file>