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28455" windowHeight="11955" activeTab="0"/>
  </bookViews>
  <sheets>
    <sheet name="без учета счетов бюджета" sheetId="1" r:id="rId1"/>
  </sheets>
  <definedNames>
    <definedName name="_xlnm.Print_Titles" localSheetId="0">'без учета счетов бюджета'!$5:$5</definedName>
  </definedNames>
  <calcPr fullCalcOnLoad="1"/>
</workbook>
</file>

<file path=xl/sharedStrings.xml><?xml version="1.0" encoding="utf-8"?>
<sst xmlns="http://schemas.openxmlformats.org/spreadsheetml/2006/main" count="59" uniqueCount="59">
  <si>
    <t>ВСЕГО РАСХОДОВ:</t>
  </si>
  <si>
    <t>Наименование программы/подпрограммы</t>
  </si>
  <si>
    <t>Целевая статья</t>
  </si>
  <si>
    <t>Процент исполнения ( % )</t>
  </si>
  <si>
    <t>Непрограммные направления деятельности  органов местного самоуправления Южского городского поселения</t>
  </si>
  <si>
    <t>Информация об исполнении расходов бюджета Южского городского поселения по муниципальным программам (подпрограммам) Южского городского поселения и не включенным в муниципальные  программы (подпрограммы) Южского городского поселения направлениям деятельности органов местного самоуправления Южского городского поселения и исполнительно-распорядительных органов местного самоуправления Южского муниципального района за 2021 год</t>
  </si>
  <si>
    <t>01 0 00 00000</t>
  </si>
  <si>
    <t>Исполнено за 2021 год                (руб.)</t>
  </si>
  <si>
    <t>Утверждено на год</t>
  </si>
  <si>
    <t>Решением Совета Южского городского поселения от 23.12.2020 № 38 "О бюджете Южского городского поселения на 2021 год и на плановый период 2022 и 2023 годов", (руб.)</t>
  </si>
  <si>
    <t>Решением Совета Южского городского поселения от 23.12.2020 № 38 "О бюджете Южского городского поселения на 2021 год и на плановый период 2022 и 2023 годов" с учетом изменений на отчетную дату, (руб.)</t>
  </si>
  <si>
    <t>Муниципальная программа Южского городского поселения "Развитие культуры в Южском городском поселении"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</si>
  <si>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</si>
  <si>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01 1 00 00000</t>
  </si>
  <si>
    <t>Подпрограмма "Поддержка интеллектуального, творческого, духовно-нравственного и физического развития населения"</t>
  </si>
  <si>
    <t>01 2 00 00000</t>
  </si>
  <si>
    <t>Подпрограмма "Увековечение памяти погибших при защите Отечества"</t>
  </si>
  <si>
    <t>01 4 00 00000</t>
  </si>
  <si>
    <t>Муниципальная программа Южского городского поселения "Развитие инфраструктуры и улучшение жилищных условий граждан"</t>
  </si>
  <si>
    <t>02 0 00 00000</t>
  </si>
  <si>
    <t>Подпрограмма "Улучшение коммунального обслуживания и жилищных условий граждан Южского городского поселения"</t>
  </si>
  <si>
    <t>02 1 00 00000</t>
  </si>
  <si>
    <t>Подпрограмма "Благоустройство и озеленение Южского городского поселения"</t>
  </si>
  <si>
    <t>02 2 00 00000</t>
  </si>
  <si>
    <t>Подпрограмма "Дорожная деятельность и транспортное обслуживание населения Южского городского поселения"</t>
  </si>
  <si>
    <t>02 3 00 00000</t>
  </si>
  <si>
    <t>Подпрограмма "Повышение безопасности дорожного движения в Южском городском поселении"</t>
  </si>
  <si>
    <t>02 4 00 00000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</si>
  <si>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</si>
  <si>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>02 6 00 00000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</si>
  <si>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</si>
  <si>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</si>
  <si>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</si>
  <si>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</si>
  <si>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>02 9 00 00000</t>
  </si>
  <si>
    <t>Подпрограмма "Водохозяйственные мероприятия на оз. Вазаль Южского муниципального района"</t>
  </si>
  <si>
    <t>Муниципальная программа Южского городского поселения "Безопасный город"</t>
  </si>
  <si>
    <t>03 0 00 00000</t>
  </si>
  <si>
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</si>
  <si>
    <t>03 1 00 00000</t>
  </si>
  <si>
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</si>
  <si>
    <t>03 2 00 00000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</si>
  <si>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</si>
  <si>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</si>
  <si>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"Благоустройство дворовых и общественных территорий"</t>
  </si>
  <si>
    <t>06 1 00 00000</t>
  </si>
  <si>
    <t>Непрограммные направления деятельности органов местного самоуправления</t>
  </si>
  <si>
    <t>30 0 00 00000</t>
  </si>
  <si>
    <t>30 9 00 00000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</si>
  <si>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</si>
  <si>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</si>
  <si>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Непрограммные направления деятельности исполнительно-распорядительных органов местного самоуправления Южского муниципального района</t>
  </si>
  <si>
    <t>31 9 00 00000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</si>
  <si>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</si>
  <si>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t>04 0 00 00000</t>
  </si>
  <si>
    <r>
      <t>Подпрограмма "Обеспечение жильем молодых семей в Южском городском поселении"</t>
    </r>
  </si>
  <si>
    <t>04 1 00 00000</t>
  </si>
  <si>
    <r>
      <t>Подпрограмма "Поддержка граждан в сфере ипотечного жилищного кредитования в Южском городском поселении"</t>
    </r>
  </si>
  <si>
    <t>04 2 00 00000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</si>
</sst>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1">
    <font>
      <sz val="1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56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30" fillId="20" borderId="0">
      <alignment/>
      <protection/>
    </xf>
    <xf numFmtId="0" fontId="31" fillId="0" borderId="1">
      <alignment horizontal="center" vertical="center" wrapText="1"/>
      <protection/>
    </xf>
    <xf numFmtId="1" fontId="31" fillId="0" borderId="1">
      <alignment horizontal="left" vertical="top" wrapText="1" indent="2"/>
      <protection/>
    </xf>
    <xf numFmtId="0" fontId="31" fillId="0" borderId="0">
      <alignment/>
      <protection/>
    </xf>
    <xf numFmtId="1" fontId="31" fillId="0" borderId="1">
      <alignment horizontal="center" vertical="top" shrinkToFit="1"/>
      <protection/>
    </xf>
    <xf numFmtId="0" fontId="32" fillId="0" borderId="1">
      <alignment horizontal="left"/>
      <protection/>
    </xf>
    <xf numFmtId="4" fontId="31" fillId="0" borderId="1">
      <alignment horizontal="right" vertical="top" shrinkToFit="1"/>
      <protection/>
    </xf>
    <xf numFmtId="4" fontId="32" fillId="21" borderId="1">
      <alignment horizontal="right" vertical="top" shrinkToFit="1"/>
      <protection/>
    </xf>
    <xf numFmtId="0" fontId="31" fillId="0" borderId="0">
      <alignment wrapText="1"/>
      <protection/>
    </xf>
    <xf numFmtId="0" fontId="31" fillId="0" borderId="0">
      <alignment horizontal="left" wrapText="1"/>
      <protection/>
    </xf>
    <xf numFmtId="10" fontId="31" fillId="0" borderId="1">
      <alignment horizontal="right" vertical="top" shrinkToFit="1"/>
      <protection/>
    </xf>
    <xf numFmtId="10" fontId="32" fillId="21" borderId="1">
      <alignment horizontal="right" vertical="top" shrinkToFit="1"/>
      <protection/>
    </xf>
    <xf numFmtId="0" fontId="33" fillId="0" borderId="0">
      <alignment horizontal="center" wrapText="1"/>
      <protection/>
    </xf>
    <xf numFmtId="0" fontId="33" fillId="0" borderId="0">
      <alignment horizontal="center"/>
      <protection/>
    </xf>
    <xf numFmtId="0" fontId="31" fillId="0" borderId="0">
      <alignment horizontal="right"/>
      <protection/>
    </xf>
    <xf numFmtId="0" fontId="31" fillId="0" borderId="0">
      <alignment vertical="top"/>
      <protection/>
    </xf>
    <xf numFmtId="0" fontId="32" fillId="0" borderId="1">
      <alignment vertical="top" wrapText="1"/>
      <protection/>
    </xf>
    <xf numFmtId="4" fontId="32" fillId="22" borderId="1">
      <alignment horizontal="right" vertical="top" shrinkToFit="1"/>
      <protection/>
    </xf>
    <xf numFmtId="10" fontId="32" fillId="22" borderId="1">
      <alignment horizontal="right" vertical="top" shrinkToFit="1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2" applyNumberFormat="0" applyAlignment="0" applyProtection="0"/>
    <xf numFmtId="0" fontId="35" fillId="30" borderId="3" applyNumberFormat="0" applyAlignment="0" applyProtection="0"/>
    <xf numFmtId="0" fontId="36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9" fillId="0" borderId="0" xfId="41" applyNumberFormat="1" applyFont="1" applyFill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50" fillId="0" borderId="0" xfId="41" applyNumberFormat="1" applyFont="1" applyFill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1" fontId="49" fillId="0" borderId="1" xfId="42" applyNumberFormat="1" applyFont="1" applyFill="1" applyProtection="1">
      <alignment horizontal="center" vertical="top" shrinkToFit="1"/>
      <protection/>
    </xf>
    <xf numFmtId="4" fontId="49" fillId="0" borderId="1" xfId="55" applyNumberFormat="1" applyFont="1" applyFill="1" applyProtection="1">
      <alignment horizontal="right" vertical="top" shrinkToFit="1"/>
      <protection/>
    </xf>
    <xf numFmtId="0" fontId="50" fillId="0" borderId="0" xfId="41" applyNumberFormat="1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 locked="0"/>
    </xf>
    <xf numFmtId="1" fontId="50" fillId="0" borderId="1" xfId="42" applyNumberFormat="1" applyFont="1" applyFill="1" applyProtection="1">
      <alignment horizontal="center" vertical="top" shrinkToFit="1"/>
      <protection/>
    </xf>
    <xf numFmtId="4" fontId="50" fillId="0" borderId="1" xfId="55" applyNumberFormat="1" applyFont="1" applyFill="1" applyProtection="1">
      <alignment horizontal="right" vertical="top" shrinkToFit="1"/>
      <protection/>
    </xf>
    <xf numFmtId="4" fontId="50" fillId="0" borderId="1" xfId="45" applyNumberFormat="1" applyFont="1" applyFill="1" applyAlignment="1" applyProtection="1">
      <alignment horizontal="right" vertical="center" shrinkToFit="1"/>
      <protection/>
    </xf>
    <xf numFmtId="0" fontId="49" fillId="0" borderId="1" xfId="39" applyNumberFormat="1" applyFont="1" applyFill="1" applyAlignment="1" applyProtection="1">
      <alignment horizontal="center" vertical="center" wrapText="1"/>
      <protection/>
    </xf>
    <xf numFmtId="0" fontId="49" fillId="0" borderId="0" xfId="41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0" fontId="49" fillId="0" borderId="11" xfId="39" applyNumberFormat="1" applyFont="1" applyFill="1" applyBorder="1" applyAlignment="1" applyProtection="1">
      <alignment horizontal="center" vertical="top" wrapText="1"/>
      <protection/>
    </xf>
    <xf numFmtId="0" fontId="50" fillId="0" borderId="1" xfId="54" applyNumberFormat="1" applyFont="1" applyFill="1" applyAlignment="1" applyProtection="1">
      <alignment horizontal="justify" vertical="top" wrapText="1"/>
      <protection/>
    </xf>
    <xf numFmtId="0" fontId="49" fillId="0" borderId="1" xfId="54" applyNumberFormat="1" applyFont="1" applyFill="1" applyAlignment="1" applyProtection="1">
      <alignment horizontal="justify" vertical="top" wrapText="1"/>
      <protection/>
    </xf>
    <xf numFmtId="4" fontId="50" fillId="0" borderId="1" xfId="55" applyNumberFormat="1" applyFont="1" applyFill="1" applyAlignment="1" applyProtection="1">
      <alignment horizontal="right" vertical="top" shrinkToFit="1"/>
      <protection/>
    </xf>
    <xf numFmtId="4" fontId="49" fillId="0" borderId="1" xfId="42" applyNumberFormat="1" applyFont="1" applyFill="1" applyAlignment="1" applyProtection="1">
      <alignment horizontal="right" vertical="top" shrinkToFit="1"/>
      <protection/>
    </xf>
    <xf numFmtId="0" fontId="3" fillId="0" borderId="12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top" wrapText="1"/>
    </xf>
    <xf numFmtId="4" fontId="50" fillId="0" borderId="1" xfId="42" applyNumberFormat="1" applyFont="1" applyFill="1" applyAlignment="1" applyProtection="1">
      <alignment horizontal="right" vertical="top" shrinkToFit="1"/>
      <protection/>
    </xf>
    <xf numFmtId="0" fontId="3" fillId="0" borderId="12" xfId="0" applyFont="1" applyFill="1" applyBorder="1" applyAlignment="1">
      <alignment horizontal="center" vertical="top"/>
    </xf>
    <xf numFmtId="0" fontId="50" fillId="0" borderId="0" xfId="41" applyNumberFormat="1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top"/>
      <protection locked="0"/>
    </xf>
    <xf numFmtId="0" fontId="2" fillId="0" borderId="12" xfId="0" applyFont="1" applyFill="1" applyBorder="1" applyAlignment="1">
      <alignment horizontal="center" vertical="top"/>
    </xf>
    <xf numFmtId="4" fontId="49" fillId="0" borderId="1" xfId="55" applyNumberFormat="1" applyFont="1" applyFill="1" applyAlignment="1" applyProtection="1">
      <alignment horizontal="right" vertical="top" shrinkToFit="1"/>
      <protection/>
    </xf>
    <xf numFmtId="0" fontId="49" fillId="0" borderId="0" xfId="41" applyNumberFormat="1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top"/>
      <protection locked="0"/>
    </xf>
    <xf numFmtId="0" fontId="50" fillId="0" borderId="1" xfId="43" applyNumberFormat="1" applyFont="1" applyFill="1" applyAlignment="1" applyProtection="1">
      <alignment horizontal="left" vertical="center"/>
      <protection/>
    </xf>
    <xf numFmtId="0" fontId="50" fillId="0" borderId="1" xfId="43" applyFont="1" applyFill="1" applyAlignment="1">
      <alignment horizontal="left" vertical="center"/>
      <protection/>
    </xf>
    <xf numFmtId="0" fontId="49" fillId="0" borderId="0" xfId="52" applyNumberFormat="1" applyFont="1" applyFill="1" applyProtection="1">
      <alignment horizontal="right"/>
      <protection/>
    </xf>
    <xf numFmtId="0" fontId="49" fillId="0" borderId="0" xfId="52" applyFont="1" applyFill="1">
      <alignment horizontal="right"/>
      <protection/>
    </xf>
    <xf numFmtId="2" fontId="50" fillId="0" borderId="0" xfId="46" applyNumberFormat="1" applyFont="1" applyFill="1" applyAlignment="1" applyProtection="1">
      <alignment horizontal="center" vertical="top" wrapText="1"/>
      <protection/>
    </xf>
    <xf numFmtId="0" fontId="49" fillId="0" borderId="13" xfId="52" applyFont="1" applyFill="1" applyBorder="1" applyAlignment="1">
      <alignment horizontal="center"/>
      <protection/>
    </xf>
    <xf numFmtId="0" fontId="49" fillId="0" borderId="14" xfId="52" applyFont="1" applyFill="1" applyBorder="1" applyAlignment="1">
      <alignment horizontal="center"/>
      <protection/>
    </xf>
    <xf numFmtId="0" fontId="49" fillId="0" borderId="15" xfId="39" applyNumberFormat="1" applyFont="1" applyFill="1" applyBorder="1" applyAlignment="1" applyProtection="1">
      <alignment horizontal="center" vertical="center" wrapText="1"/>
      <protection/>
    </xf>
    <xf numFmtId="0" fontId="49" fillId="0" borderId="16" xfId="39" applyNumberFormat="1" applyFont="1" applyFill="1" applyBorder="1" applyAlignment="1" applyProtection="1">
      <alignment horizontal="center" vertical="center" wrapText="1"/>
      <protection/>
    </xf>
    <xf numFmtId="0" fontId="49" fillId="0" borderId="17" xfId="39" applyNumberFormat="1" applyFont="1" applyFill="1" applyBorder="1" applyAlignment="1" applyProtection="1">
      <alignment horizontal="center" vertical="center" wrapText="1"/>
      <protection/>
    </xf>
    <xf numFmtId="0" fontId="49" fillId="0" borderId="18" xfId="39" applyNumberFormat="1" applyFont="1" applyFill="1" applyBorder="1" applyAlignment="1" applyProtection="1">
      <alignment horizontal="center" vertical="center" wrapText="1"/>
      <protection/>
    </xf>
    <xf numFmtId="0" fontId="49" fillId="0" borderId="19" xfId="39" applyNumberFormat="1" applyFont="1" applyFill="1" applyBorder="1" applyAlignment="1" applyProtection="1">
      <alignment horizontal="center" vertical="center" wrapText="1"/>
      <protection/>
    </xf>
    <xf numFmtId="0" fontId="49" fillId="0" borderId="20" xfId="39" applyNumberFormat="1" applyFont="1" applyFill="1" applyBorder="1" applyAlignment="1" applyProtection="1">
      <alignment horizontal="center" vertical="center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tabSelected="1" zoomScaleSheetLayoutView="100" workbookViewId="0" topLeftCell="A1">
      <pane ySplit="4" topLeftCell="A29" activePane="bottomLeft" state="frozen"/>
      <selection pane="topLeft" activeCell="A1" sqref="A1"/>
      <selection pane="bottomLeft" activeCell="F26" sqref="F26"/>
    </sheetView>
  </sheetViews>
  <sheetFormatPr defaultColWidth="9.140625" defaultRowHeight="15" outlineLevelRow="1"/>
  <cols>
    <col min="1" max="1" width="33.421875" style="2" customWidth="1"/>
    <col min="2" max="2" width="19.7109375" style="2" customWidth="1"/>
    <col min="3" max="3" width="19.421875" style="2" customWidth="1"/>
    <col min="4" max="4" width="19.140625" style="2" customWidth="1"/>
    <col min="5" max="5" width="19.28125" style="2" customWidth="1"/>
    <col min="6" max="6" width="11.421875" style="2" customWidth="1"/>
    <col min="7" max="7" width="9.140625" style="2" customWidth="1"/>
    <col min="8" max="16384" width="9.140625" style="2" customWidth="1"/>
  </cols>
  <sheetData>
    <row r="1" spans="1:7" s="4" customFormat="1" ht="113.25" customHeight="1">
      <c r="A1" s="34" t="s">
        <v>5</v>
      </c>
      <c r="B1" s="34"/>
      <c r="C1" s="34"/>
      <c r="D1" s="34"/>
      <c r="E1" s="34"/>
      <c r="F1" s="34"/>
      <c r="G1" s="3"/>
    </row>
    <row r="2" spans="1:7" ht="8.25" customHeight="1">
      <c r="A2" s="32"/>
      <c r="B2" s="33"/>
      <c r="C2" s="33"/>
      <c r="D2" s="33"/>
      <c r="E2" s="33"/>
      <c r="F2" s="33"/>
      <c r="G2" s="1"/>
    </row>
    <row r="3" spans="1:7" ht="17.25" customHeight="1">
      <c r="A3" s="39" t="s">
        <v>1</v>
      </c>
      <c r="B3" s="41" t="s">
        <v>2</v>
      </c>
      <c r="C3" s="35" t="s">
        <v>8</v>
      </c>
      <c r="D3" s="36"/>
      <c r="E3" s="37" t="s">
        <v>7</v>
      </c>
      <c r="F3" s="39" t="s">
        <v>3</v>
      </c>
      <c r="G3" s="1"/>
    </row>
    <row r="4" spans="1:7" ht="367.5" customHeight="1">
      <c r="A4" s="40"/>
      <c r="B4" s="42"/>
      <c r="C4" s="15" t="s">
        <v>9</v>
      </c>
      <c r="D4" s="15" t="s">
        <v>10</v>
      </c>
      <c r="E4" s="38"/>
      <c r="F4" s="40"/>
      <c r="G4" s="1"/>
    </row>
    <row r="5" spans="1:7" s="14" customFormat="1" ht="21.7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3"/>
    </row>
    <row r="6" spans="1:7" s="4" customFormat="1" ht="116.25" customHeight="1">
      <c r="A6" s="16" t="s">
        <v>11</v>
      </c>
      <c r="B6" s="9" t="s">
        <v>6</v>
      </c>
      <c r="C6" s="18">
        <f>SUM(C7:C9)</f>
        <v>25756960.71</v>
      </c>
      <c r="D6" s="10">
        <f>SUM(D7:D9)</f>
        <v>26541270.43</v>
      </c>
      <c r="E6" s="10">
        <f>SUM(E7:E9)</f>
        <v>26533221.869999997</v>
      </c>
      <c r="F6" s="10">
        <f>E6/C6*100</f>
        <v>103.01379176192407</v>
      </c>
      <c r="G6" s="3"/>
    </row>
    <row r="7" spans="1:7" ht="133.5" customHeight="1" outlineLevel="1">
      <c r="A7" s="17" t="s">
        <v>12</v>
      </c>
      <c r="B7" s="5" t="s">
        <v>13</v>
      </c>
      <c r="C7" s="19">
        <f>100000</f>
        <v>100000</v>
      </c>
      <c r="D7" s="6">
        <v>44800</v>
      </c>
      <c r="E7" s="6">
        <v>44800</v>
      </c>
      <c r="F7" s="10">
        <f aca="true" t="shared" si="0" ref="F7:F31">E7/C7*100</f>
        <v>44.800000000000004</v>
      </c>
      <c r="G7" s="1"/>
    </row>
    <row r="8" spans="1:7" ht="116.25" customHeight="1" outlineLevel="1">
      <c r="A8" s="17" t="s">
        <v>14</v>
      </c>
      <c r="B8" s="5" t="s">
        <v>15</v>
      </c>
      <c r="C8" s="19">
        <f>25656960.71</f>
        <v>25656960.71</v>
      </c>
      <c r="D8" s="6">
        <v>26450161.43</v>
      </c>
      <c r="E8" s="6">
        <v>26449831.04</v>
      </c>
      <c r="F8" s="10">
        <f t="shared" si="0"/>
        <v>103.09027378169142</v>
      </c>
      <c r="G8" s="1"/>
    </row>
    <row r="9" spans="1:7" ht="75" outlineLevel="1">
      <c r="A9" s="17" t="s">
        <v>16</v>
      </c>
      <c r="B9" s="5" t="s">
        <v>17</v>
      </c>
      <c r="C9" s="19">
        <f>0</f>
        <v>0</v>
      </c>
      <c r="D9" s="6">
        <v>46309</v>
      </c>
      <c r="E9" s="6">
        <v>38590.83</v>
      </c>
      <c r="F9" s="10">
        <v>0</v>
      </c>
      <c r="G9" s="1"/>
    </row>
    <row r="10" spans="1:7" s="4" customFormat="1" ht="131.25">
      <c r="A10" s="16" t="s">
        <v>18</v>
      </c>
      <c r="B10" s="9" t="s">
        <v>19</v>
      </c>
      <c r="C10" s="18">
        <f>SUM(C11:C18)</f>
        <v>48117889.550000004</v>
      </c>
      <c r="D10" s="10">
        <f>SUM(D11:D18)</f>
        <v>87732095.66000001</v>
      </c>
      <c r="E10" s="10">
        <f>SUM(E11:E18)</f>
        <v>80579200.37999998</v>
      </c>
      <c r="F10" s="10">
        <f t="shared" si="0"/>
        <v>167.46204194236108</v>
      </c>
      <c r="G10" s="3"/>
    </row>
    <row r="11" spans="1:7" ht="93.75" customHeight="1" outlineLevel="1">
      <c r="A11" s="17" t="s">
        <v>20</v>
      </c>
      <c r="B11" s="5" t="s">
        <v>21</v>
      </c>
      <c r="C11" s="19">
        <f>4640467.53</f>
        <v>4640467.53</v>
      </c>
      <c r="D11" s="6">
        <v>18091176.71</v>
      </c>
      <c r="E11" s="6">
        <v>12836353.53</v>
      </c>
      <c r="F11" s="10">
        <f t="shared" si="0"/>
        <v>276.61767800366437</v>
      </c>
      <c r="G11" s="1"/>
    </row>
    <row r="12" spans="1:7" ht="80.25" customHeight="1" outlineLevel="1">
      <c r="A12" s="17" t="s">
        <v>22</v>
      </c>
      <c r="B12" s="5" t="s">
        <v>23</v>
      </c>
      <c r="C12" s="19">
        <f>10675593.85</f>
        <v>10675593.85</v>
      </c>
      <c r="D12" s="6">
        <v>14680205.14</v>
      </c>
      <c r="E12" s="6">
        <v>13950768.09</v>
      </c>
      <c r="F12" s="10">
        <f t="shared" si="0"/>
        <v>130.67908245685086</v>
      </c>
      <c r="G12" s="1"/>
    </row>
    <row r="13" spans="1:7" ht="112.5" outlineLevel="1">
      <c r="A13" s="17" t="s">
        <v>24</v>
      </c>
      <c r="B13" s="5" t="s">
        <v>25</v>
      </c>
      <c r="C13" s="19">
        <f>22881153.29</f>
        <v>22881153.29</v>
      </c>
      <c r="D13" s="6">
        <v>47132318.02</v>
      </c>
      <c r="E13" s="6">
        <v>46147206.51</v>
      </c>
      <c r="F13" s="10">
        <f t="shared" si="0"/>
        <v>201.6821701472898</v>
      </c>
      <c r="G13" s="1"/>
    </row>
    <row r="14" spans="1:7" ht="93.75" outlineLevel="1">
      <c r="A14" s="17" t="s">
        <v>26</v>
      </c>
      <c r="B14" s="5" t="s">
        <v>27</v>
      </c>
      <c r="C14" s="19">
        <f>1389044</f>
        <v>1389044</v>
      </c>
      <c r="D14" s="6">
        <v>1157982.37</v>
      </c>
      <c r="E14" s="6">
        <v>1156174.07</v>
      </c>
      <c r="F14" s="10">
        <f t="shared" si="0"/>
        <v>83.23523732869513</v>
      </c>
      <c r="G14" s="1"/>
    </row>
    <row r="15" spans="1:7" ht="234" customHeight="1" outlineLevel="1">
      <c r="A15" s="17" t="s">
        <v>28</v>
      </c>
      <c r="B15" s="5" t="s">
        <v>29</v>
      </c>
      <c r="C15" s="19">
        <f>2400000</f>
        <v>2400000</v>
      </c>
      <c r="D15" s="6">
        <v>2400000</v>
      </c>
      <c r="E15" s="6">
        <v>2400000</v>
      </c>
      <c r="F15" s="10">
        <f t="shared" si="0"/>
        <v>100</v>
      </c>
      <c r="G15" s="1"/>
    </row>
    <row r="16" spans="1:7" ht="132.75" customHeight="1" outlineLevel="1">
      <c r="A16" s="17" t="s">
        <v>30</v>
      </c>
      <c r="B16" s="5" t="s">
        <v>31</v>
      </c>
      <c r="C16" s="19">
        <f>484000</f>
        <v>484000</v>
      </c>
      <c r="D16" s="6">
        <v>255000</v>
      </c>
      <c r="E16" s="6">
        <v>201000</v>
      </c>
      <c r="F16" s="10">
        <f t="shared" si="0"/>
        <v>41.52892561983471</v>
      </c>
      <c r="G16" s="1"/>
    </row>
    <row r="17" spans="1:7" ht="207.75" customHeight="1" outlineLevel="1">
      <c r="A17" s="17" t="s">
        <v>32</v>
      </c>
      <c r="B17" s="5" t="s">
        <v>33</v>
      </c>
      <c r="C17" s="19">
        <f>5307630.88</f>
        <v>5307630.88</v>
      </c>
      <c r="D17" s="6">
        <v>3675413.42</v>
      </c>
      <c r="E17" s="6">
        <v>3664403.69</v>
      </c>
      <c r="F17" s="10">
        <f t="shared" si="0"/>
        <v>69.04028883787035</v>
      </c>
      <c r="G17" s="1"/>
    </row>
    <row r="18" spans="1:7" ht="98.25" customHeight="1" outlineLevel="1">
      <c r="A18" s="17" t="s">
        <v>35</v>
      </c>
      <c r="B18" s="5" t="s">
        <v>34</v>
      </c>
      <c r="C18" s="19">
        <f>340000</f>
        <v>340000</v>
      </c>
      <c r="D18" s="6">
        <v>340000</v>
      </c>
      <c r="E18" s="6">
        <v>223294.49</v>
      </c>
      <c r="F18" s="10">
        <f t="shared" si="0"/>
        <v>65.67484999999999</v>
      </c>
      <c r="G18" s="1"/>
    </row>
    <row r="19" spans="1:7" s="4" customFormat="1" ht="78.75" customHeight="1">
      <c r="A19" s="16" t="s">
        <v>36</v>
      </c>
      <c r="B19" s="9" t="s">
        <v>37</v>
      </c>
      <c r="C19" s="18">
        <f>SUM(C20:C21)</f>
        <v>855000</v>
      </c>
      <c r="D19" s="10">
        <f>SUM(D20:D21)</f>
        <v>391661.66000000003</v>
      </c>
      <c r="E19" s="10">
        <f>SUM(E20:E21)</f>
        <v>321333.95</v>
      </c>
      <c r="F19" s="10">
        <f t="shared" si="0"/>
        <v>37.582918128654974</v>
      </c>
      <c r="G19" s="3"/>
    </row>
    <row r="20" spans="1:7" ht="192" customHeight="1" outlineLevel="1">
      <c r="A20" s="17" t="s">
        <v>38</v>
      </c>
      <c r="B20" s="5" t="s">
        <v>39</v>
      </c>
      <c r="C20" s="19">
        <f>281500</f>
        <v>281500</v>
      </c>
      <c r="D20" s="6">
        <v>97495.95</v>
      </c>
      <c r="E20" s="6">
        <v>97495.95</v>
      </c>
      <c r="F20" s="10">
        <f t="shared" si="0"/>
        <v>34.6344404973357</v>
      </c>
      <c r="G20" s="1"/>
    </row>
    <row r="21" spans="1:7" ht="133.5" customHeight="1" outlineLevel="1">
      <c r="A21" s="17" t="s">
        <v>40</v>
      </c>
      <c r="B21" s="5" t="s">
        <v>41</v>
      </c>
      <c r="C21" s="19">
        <f>573500</f>
        <v>573500</v>
      </c>
      <c r="D21" s="6">
        <v>294165.71</v>
      </c>
      <c r="E21" s="6">
        <v>223838</v>
      </c>
      <c r="F21" s="10">
        <f t="shared" si="0"/>
        <v>39.030165649520484</v>
      </c>
      <c r="G21" s="1"/>
    </row>
    <row r="22" spans="1:7" s="25" customFormat="1" ht="133.5" customHeight="1" outlineLevel="1">
      <c r="A22" s="20" t="s">
        <v>53</v>
      </c>
      <c r="B22" s="23" t="s">
        <v>54</v>
      </c>
      <c r="C22" s="22">
        <f>SUM(C23:C24)</f>
        <v>1463068.19</v>
      </c>
      <c r="D22" s="22">
        <f>SUM(D23:D24)</f>
        <v>0</v>
      </c>
      <c r="E22" s="22">
        <f>SUM(E23:E24)</f>
        <v>0</v>
      </c>
      <c r="F22" s="10">
        <f t="shared" si="0"/>
        <v>0</v>
      </c>
      <c r="G22" s="24"/>
    </row>
    <row r="23" spans="1:7" s="29" customFormat="1" ht="79.5" customHeight="1" outlineLevel="1">
      <c r="A23" s="21" t="s">
        <v>55</v>
      </c>
      <c r="B23" s="26" t="s">
        <v>56</v>
      </c>
      <c r="C23" s="19">
        <f>1061628.19</f>
        <v>1061628.19</v>
      </c>
      <c r="D23" s="27">
        <f>0</f>
        <v>0</v>
      </c>
      <c r="E23" s="27">
        <f>0</f>
        <v>0</v>
      </c>
      <c r="F23" s="10">
        <f t="shared" si="0"/>
        <v>0</v>
      </c>
      <c r="G23" s="28"/>
    </row>
    <row r="24" spans="1:7" s="29" customFormat="1" ht="96.75" customHeight="1" outlineLevel="1">
      <c r="A24" s="21" t="s">
        <v>57</v>
      </c>
      <c r="B24" s="26" t="s">
        <v>58</v>
      </c>
      <c r="C24" s="19">
        <f>401440</f>
        <v>401440</v>
      </c>
      <c r="D24" s="27">
        <f>0</f>
        <v>0</v>
      </c>
      <c r="E24" s="27">
        <f>0</f>
        <v>0</v>
      </c>
      <c r="F24" s="10">
        <f t="shared" si="0"/>
        <v>0</v>
      </c>
      <c r="G24" s="28"/>
    </row>
    <row r="25" spans="1:7" s="4" customFormat="1" ht="153" customHeight="1">
      <c r="A25" s="16" t="s">
        <v>42</v>
      </c>
      <c r="B25" s="9" t="s">
        <v>43</v>
      </c>
      <c r="C25" s="18">
        <f>C26</f>
        <v>10005263.16</v>
      </c>
      <c r="D25" s="10">
        <f>D26</f>
        <v>9439848.7</v>
      </c>
      <c r="E25" s="10">
        <f>E26</f>
        <v>9336739.42</v>
      </c>
      <c r="F25" s="10">
        <f t="shared" si="0"/>
        <v>93.31827929651378</v>
      </c>
      <c r="G25" s="3"/>
    </row>
    <row r="26" spans="1:7" ht="79.5" customHeight="1" outlineLevel="1">
      <c r="A26" s="17" t="s">
        <v>44</v>
      </c>
      <c r="B26" s="5" t="s">
        <v>45</v>
      </c>
      <c r="C26" s="19">
        <f>10005263.16</f>
        <v>10005263.16</v>
      </c>
      <c r="D26" s="6">
        <v>9439848.7</v>
      </c>
      <c r="E26" s="6">
        <v>9336739.42</v>
      </c>
      <c r="F26" s="10">
        <f t="shared" si="0"/>
        <v>93.31827929651378</v>
      </c>
      <c r="G26" s="1"/>
    </row>
    <row r="27" spans="1:7" s="4" customFormat="1" ht="93.75">
      <c r="A27" s="16" t="s">
        <v>46</v>
      </c>
      <c r="B27" s="9" t="s">
        <v>47</v>
      </c>
      <c r="C27" s="18">
        <f>C28</f>
        <v>2500639.34</v>
      </c>
      <c r="D27" s="10">
        <f>D28</f>
        <v>2535663.76</v>
      </c>
      <c r="E27" s="10">
        <f>E28</f>
        <v>2526957.98</v>
      </c>
      <c r="F27" s="10">
        <f t="shared" si="0"/>
        <v>101.05247644388416</v>
      </c>
      <c r="G27" s="3"/>
    </row>
    <row r="28" spans="1:7" ht="93.75" outlineLevel="1">
      <c r="A28" s="17" t="s">
        <v>4</v>
      </c>
      <c r="B28" s="5" t="s">
        <v>48</v>
      </c>
      <c r="C28" s="19">
        <f>2500639.34</f>
        <v>2500639.34</v>
      </c>
      <c r="D28" s="6">
        <v>2535663.76</v>
      </c>
      <c r="E28" s="6">
        <v>2526957.98</v>
      </c>
      <c r="F28" s="10">
        <f t="shared" si="0"/>
        <v>101.05247644388416</v>
      </c>
      <c r="G28" s="1"/>
    </row>
    <row r="29" spans="1:7" s="4" customFormat="1" ht="132" customHeight="1">
      <c r="A29" s="16" t="s">
        <v>49</v>
      </c>
      <c r="B29" s="9" t="s">
        <v>50</v>
      </c>
      <c r="C29" s="18">
        <f>C30</f>
        <v>650118.45</v>
      </c>
      <c r="D29" s="10">
        <f>D30</f>
        <v>2557335.23</v>
      </c>
      <c r="E29" s="10">
        <f>E30</f>
        <v>2314985.34</v>
      </c>
      <c r="F29" s="10">
        <f t="shared" si="0"/>
        <v>356.08670081582824</v>
      </c>
      <c r="G29" s="3"/>
    </row>
    <row r="30" spans="1:7" ht="133.5" customHeight="1" outlineLevel="1">
      <c r="A30" s="17" t="s">
        <v>51</v>
      </c>
      <c r="B30" s="5" t="s">
        <v>52</v>
      </c>
      <c r="C30" s="19">
        <f>650118.45</f>
        <v>650118.45</v>
      </c>
      <c r="D30" s="6">
        <v>2557335.23</v>
      </c>
      <c r="E30" s="6">
        <v>2314985.34</v>
      </c>
      <c r="F30" s="10">
        <f t="shared" si="0"/>
        <v>356.08670081582824</v>
      </c>
      <c r="G30" s="1"/>
    </row>
    <row r="31" spans="1:7" s="8" customFormat="1" ht="22.5" customHeight="1">
      <c r="A31" s="30" t="s">
        <v>0</v>
      </c>
      <c r="B31" s="31"/>
      <c r="C31" s="11">
        <f>C6+C10+C19+C25+C27+C29+C22</f>
        <v>89348939.4</v>
      </c>
      <c r="D31" s="11">
        <f>D6+D10+D19+D25+D27+D29+D22</f>
        <v>129197875.44000001</v>
      </c>
      <c r="E31" s="11">
        <f>E6+E10+E19+E25+E27+E29+E22</f>
        <v>121612438.93999998</v>
      </c>
      <c r="F31" s="10">
        <f t="shared" si="0"/>
        <v>136.10954954435638</v>
      </c>
      <c r="G31" s="7"/>
    </row>
    <row r="32" spans="1:7" ht="12.75" customHeight="1">
      <c r="A32" s="1"/>
      <c r="B32" s="1"/>
      <c r="C32" s="1"/>
      <c r="D32" s="1"/>
      <c r="E32" s="1"/>
      <c r="F32" s="1"/>
      <c r="G32" s="1"/>
    </row>
  </sheetData>
  <sheetProtection/>
  <mergeCells count="8">
    <mergeCell ref="A31:B31"/>
    <mergeCell ref="A2:F2"/>
    <mergeCell ref="A1:F1"/>
    <mergeCell ref="C3:D3"/>
    <mergeCell ref="E3:E4"/>
    <mergeCell ref="F3:F4"/>
    <mergeCell ref="A3:A4"/>
    <mergeCell ref="B3:B4"/>
  </mergeCells>
  <printOptions/>
  <pageMargins left="0.984251968503937" right="0.1968503937007874" top="0.5905511811023623" bottom="0.3937007874015748" header="0.3937007874015748" footer="0.3937007874015748"/>
  <pageSetup fitToHeight="20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Жирякова</dc:creator>
  <cp:keywords/>
  <dc:description/>
  <cp:lastModifiedBy>Манакина</cp:lastModifiedBy>
  <cp:lastPrinted>2022-02-16T07:15:21Z</cp:lastPrinted>
  <dcterms:created xsi:type="dcterms:W3CDTF">2022-01-11T12:00:18Z</dcterms:created>
  <dcterms:modified xsi:type="dcterms:W3CDTF">2022-04-21T09:08:40Z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Вариант_15.07.2011_11_31_26(2).xlsx</vt:lpwstr>
  </property>
  <property fmtid="{D5CDD505-2E9C-101B-9397-08002B2CF9AE}" pid="3" name="Название отчета">
    <vt:lpwstr>Вариант_15.07.2011_11_31_26(2).xlsx</vt:lpwstr>
  </property>
  <property fmtid="{D5CDD505-2E9C-101B-9397-08002B2CF9AE}" pid="4" name="Версия клиента">
    <vt:lpwstr>20.2.18.2011 (.NET 4.0)</vt:lpwstr>
  </property>
  <property fmtid="{D5CDD505-2E9C-101B-9397-08002B2CF9AE}" pid="5" name="Версия базы">
    <vt:lpwstr>20.2.2923.17030221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budget_2021</vt:lpwstr>
  </property>
  <property fmtid="{D5CDD505-2E9C-101B-9397-08002B2CF9AE}" pid="9" name="Пользователь">
    <vt:lpwstr>жирякова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