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Прил.3 Расходы по разд.,подразд" sheetId="1" r:id="rId1"/>
  </sheets>
  <definedNames>
    <definedName name="_xlnm.Print_Titles" localSheetId="0">'Прил.3 Расходы по разд.,подразд'!$11:$11</definedName>
  </definedNames>
  <calcPr fullCalcOnLoad="1"/>
</workbook>
</file>

<file path=xl/sharedStrings.xml><?xml version="1.0" encoding="utf-8"?>
<sst xmlns="http://schemas.openxmlformats.org/spreadsheetml/2006/main" count="78" uniqueCount="78">
  <si>
    <t xml:space="preserve">в том числе: </t>
  </si>
  <si>
    <t>Расходы бюджета - ИТОГО</t>
  </si>
  <si>
    <t>Приложение № 3</t>
  </si>
  <si>
    <t>к решению Совета Южского</t>
  </si>
  <si>
    <t>городского поселения</t>
  </si>
  <si>
    <t>Южского муниципального района</t>
  </si>
  <si>
    <t>от__________________№______</t>
  </si>
  <si>
    <t>"Об утверждении отчёта об    
исполнении бюджета Южского    
городского поселения за 2021 год"</t>
  </si>
  <si>
    <t>Расходы бюджета Южского городского поселения по разделам и подразделам классификации расходов бюджетов за 2021 год</t>
  </si>
  <si>
    <t>Код классификации расходов бюджетов Российской Федерации</t>
  </si>
  <si>
    <t>Решением Совета Южского городского поселения от 23.12.2020 № 38 "О бюджете Южского городского поселения на 2021 год и на плановый период 2022 и 2023 годов", (руб.)</t>
  </si>
  <si>
    <t>Решением Совета Южского городского поселения от 23.12.2020 № 38 "О бюджете Южского городского поселения на 2021 год и на плановый период 2022 и 2023 годов" с учетом изменений на отчетную дату, (руб.)</t>
  </si>
  <si>
    <t>Утверждено на год</t>
  </si>
  <si>
    <t>Исполнено за 2021 год                (руб.)</t>
  </si>
  <si>
    <t>Процент исполнения (%)</t>
  </si>
  <si>
    <t>Наименование</t>
  </si>
  <si>
    <t>000 0100 0000000000 000</t>
  </si>
  <si>
    <t>000 0102 0000000000 000</t>
  </si>
  <si>
    <t>000 0103 0000000000 000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</si>
  <si>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</si>
  <si>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</si>
  <si>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</si>
  <si>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</si>
  <si>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</si>
  <si>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</si>
  <si>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</si>
  <si>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</si>
  <si>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</si>
  <si>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</si>
  <si>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 xml:space="preserve">НАЦИОНАЛЬНАЯ ЭКОНОМИКА </t>
  </si>
  <si>
    <t>Водное хозяйство</t>
  </si>
  <si>
    <t>Транспорт</t>
  </si>
  <si>
    <t>Дорожное хозяйство (дорожные фонды)</t>
  </si>
  <si>
    <t xml:space="preserve">Другие вопросы в области национальной экономики 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</si>
  <si>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</si>
  <si>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</si>
  <si>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</si>
  <si>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</si>
  <si>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</si>
  <si>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</si>
  <si>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</si>
  <si>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</si>
  <si>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</si>
  <si>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</si>
  <si>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</si>
  <si>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 xml:space="preserve">Социальное обеспечение населения </t>
  </si>
  <si>
    <t>ФИЗИЧЕСКАЯ КУЛЬТУРА И СПОРТ</t>
  </si>
  <si>
    <t>Массовый спорт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</si>
  <si>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</si>
  <si>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</si>
  <si>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000 0106 0000000000 000</t>
  </si>
  <si>
    <t>000 0111 0000000000 000</t>
  </si>
  <si>
    <t>000 0113 0000000000 000</t>
  </si>
  <si>
    <t>000 0300 0000000000 000</t>
  </si>
  <si>
    <t>000 0309 0000000000 000</t>
  </si>
  <si>
    <t>000 0310 0000000000 000</t>
  </si>
  <si>
    <t>000 0314 0000000000 000</t>
  </si>
  <si>
    <t>000 0400 0000000000 000</t>
  </si>
  <si>
    <t>000 0406 0000000000 000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</si>
  <si>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</si>
  <si>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</si>
  <si>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</si>
  <si>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</si>
  <si>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</si>
  <si>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</si>
  <si>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</si>
  <si>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000 0700 0000000000 000</t>
  </si>
  <si>
    <t>000 0705 0000000000 000</t>
  </si>
  <si>
    <t>000 0707 0000000000 000</t>
  </si>
  <si>
    <t>000 0800 0000000000 000</t>
  </si>
  <si>
    <t>000 0801 0000000000 000</t>
  </si>
  <si>
    <t>000 1000 0000000000 000</t>
  </si>
  <si>
    <t>000 1001 0000000000 000</t>
  </si>
  <si>
    <t>000 1003 0000000000 000</t>
  </si>
  <si>
    <t>000 1100 0000000000 000</t>
  </si>
  <si>
    <t>000 1102 0000000000 000</t>
  </si>
  <si>
    <t>000 1300 0000000000 000</t>
  </si>
  <si>
    <t>000 1301 0000000000 000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</si>
</sst>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1">
      <alignment/>
      <protection/>
    </xf>
    <xf numFmtId="0" fontId="37" fillId="0" borderId="2">
      <alignment horizontal="left" wrapText="1" indent="1"/>
      <protection/>
    </xf>
    <xf numFmtId="0" fontId="37" fillId="0" borderId="3">
      <alignment horizontal="left" wrapText="1"/>
      <protection/>
    </xf>
    <xf numFmtId="0" fontId="37" fillId="0" borderId="3">
      <alignment horizontal="left" wrapText="1" indent="2"/>
      <protection/>
    </xf>
    <xf numFmtId="0" fontId="38" fillId="0" borderId="4">
      <alignment/>
      <protection/>
    </xf>
    <xf numFmtId="0" fontId="37" fillId="0" borderId="0">
      <alignment horizontal="center" wrapText="1"/>
      <protection/>
    </xf>
    <xf numFmtId="49" fontId="37" fillId="0" borderId="1">
      <alignment horizontal="left"/>
      <protection/>
    </xf>
    <xf numFmtId="49" fontId="37" fillId="0" borderId="5">
      <alignment horizontal="center" wrapText="1"/>
      <protection/>
    </xf>
    <xf numFmtId="49" fontId="37" fillId="0" borderId="5">
      <alignment horizontal="center"/>
      <protection/>
    </xf>
    <xf numFmtId="0" fontId="36" fillId="0" borderId="0">
      <alignment horizontal="center"/>
      <protection/>
    </xf>
    <xf numFmtId="49" fontId="37" fillId="0" borderId="6">
      <alignment horizontal="center"/>
      <protection/>
    </xf>
    <xf numFmtId="0" fontId="37" fillId="0" borderId="7">
      <alignment horizontal="left" wrapText="1" indent="1"/>
      <protection/>
    </xf>
    <xf numFmtId="0" fontId="37" fillId="0" borderId="8">
      <alignment horizontal="left" wrapText="1"/>
      <protection/>
    </xf>
    <xf numFmtId="0" fontId="37" fillId="0" borderId="8">
      <alignment horizontal="left" wrapText="1" indent="2"/>
      <protection/>
    </xf>
    <xf numFmtId="0" fontId="38" fillId="0" borderId="9">
      <alignment/>
      <protection/>
    </xf>
    <xf numFmtId="0" fontId="38" fillId="0" borderId="10">
      <alignment/>
      <protection/>
    </xf>
    <xf numFmtId="0" fontId="36" fillId="0" borderId="11">
      <alignment horizontal="center" vertical="center" textRotation="90" wrapText="1"/>
      <protection/>
    </xf>
    <xf numFmtId="0" fontId="36" fillId="0" borderId="4">
      <alignment horizontal="center" vertical="center" textRotation="90" wrapText="1"/>
      <protection/>
    </xf>
    <xf numFmtId="0" fontId="37" fillId="0" borderId="0">
      <alignment vertical="center"/>
      <protection/>
    </xf>
    <xf numFmtId="0" fontId="36" fillId="0" borderId="1">
      <alignment horizontal="center" vertical="center" textRotation="90" wrapText="1"/>
      <protection/>
    </xf>
    <xf numFmtId="0" fontId="36" fillId="0" borderId="4">
      <alignment horizontal="center" vertical="center" textRotation="90"/>
      <protection/>
    </xf>
    <xf numFmtId="0" fontId="36" fillId="0" borderId="1">
      <alignment horizontal="center" vertical="center" textRotation="90"/>
      <protection/>
    </xf>
    <xf numFmtId="0" fontId="36" fillId="0" borderId="11">
      <alignment horizontal="center" vertical="center" textRotation="90"/>
      <protection/>
    </xf>
    <xf numFmtId="0" fontId="36" fillId="0" borderId="12">
      <alignment horizontal="center" vertical="center" textRotation="90"/>
      <protection/>
    </xf>
    <xf numFmtId="0" fontId="39" fillId="0" borderId="1">
      <alignment wrapText="1"/>
      <protection/>
    </xf>
    <xf numFmtId="0" fontId="39" fillId="0" borderId="4">
      <alignment wrapText="1"/>
      <protection/>
    </xf>
    <xf numFmtId="0" fontId="37" fillId="0" borderId="12">
      <alignment horizontal="center" vertical="top" wrapText="1"/>
      <protection/>
    </xf>
    <xf numFmtId="0" fontId="36" fillId="0" borderId="13">
      <alignment/>
      <protection/>
    </xf>
    <xf numFmtId="49" fontId="40" fillId="0" borderId="14">
      <alignment horizontal="left" vertical="center" wrapText="1"/>
      <protection/>
    </xf>
    <xf numFmtId="49" fontId="37" fillId="0" borderId="15">
      <alignment horizontal="left" vertical="center" wrapText="1" indent="2"/>
      <protection/>
    </xf>
    <xf numFmtId="49" fontId="37" fillId="0" borderId="16">
      <alignment horizontal="left" vertical="center" wrapText="1" indent="3"/>
      <protection/>
    </xf>
    <xf numFmtId="49" fontId="37" fillId="0" borderId="14">
      <alignment horizontal="left" vertical="center" wrapText="1" indent="3"/>
      <protection/>
    </xf>
    <xf numFmtId="49" fontId="37" fillId="0" borderId="17">
      <alignment horizontal="left" vertical="center" wrapText="1" indent="3"/>
      <protection/>
    </xf>
    <xf numFmtId="0" fontId="40" fillId="0" borderId="13">
      <alignment horizontal="left" vertical="center" wrapText="1"/>
      <protection/>
    </xf>
    <xf numFmtId="49" fontId="37" fillId="0" borderId="4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1">
      <alignment horizontal="left" vertical="center" wrapText="1" indent="3"/>
      <protection/>
    </xf>
    <xf numFmtId="49" fontId="40" fillId="0" borderId="13">
      <alignment horizontal="left" vertical="center" wrapText="1"/>
      <protection/>
    </xf>
    <xf numFmtId="0" fontId="37" fillId="0" borderId="14">
      <alignment horizontal="left" vertical="center" wrapText="1"/>
      <protection/>
    </xf>
    <xf numFmtId="0" fontId="37" fillId="0" borderId="17">
      <alignment horizontal="left" vertical="center" wrapText="1"/>
      <protection/>
    </xf>
    <xf numFmtId="49" fontId="37" fillId="0" borderId="14">
      <alignment horizontal="left" vertical="center" wrapText="1"/>
      <protection/>
    </xf>
    <xf numFmtId="49" fontId="37" fillId="0" borderId="17">
      <alignment horizontal="left" vertical="center" wrapText="1"/>
      <protection/>
    </xf>
    <xf numFmtId="49" fontId="36" fillId="0" borderId="18">
      <alignment horizontal="center"/>
      <protection/>
    </xf>
    <xf numFmtId="49" fontId="36" fillId="0" borderId="19">
      <alignment horizontal="center" vertical="center" wrapText="1"/>
      <protection/>
    </xf>
    <xf numFmtId="49" fontId="37" fillId="0" borderId="20">
      <alignment horizontal="center" vertical="center" wrapText="1"/>
      <protection/>
    </xf>
    <xf numFmtId="49" fontId="37" fillId="0" borderId="5">
      <alignment horizontal="center" vertical="center" wrapText="1"/>
      <protection/>
    </xf>
    <xf numFmtId="49" fontId="37" fillId="0" borderId="19">
      <alignment horizontal="center" vertical="center" wrapText="1"/>
      <protection/>
    </xf>
    <xf numFmtId="49" fontId="37" fillId="0" borderId="21">
      <alignment horizontal="center" vertical="center" wrapText="1"/>
      <protection/>
    </xf>
    <xf numFmtId="49" fontId="37" fillId="0" borderId="22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1">
      <alignment horizontal="center" vertical="center" wrapText="1"/>
      <protection/>
    </xf>
    <xf numFmtId="49" fontId="36" fillId="0" borderId="18">
      <alignment horizontal="center" vertical="center" wrapText="1"/>
      <protection/>
    </xf>
    <xf numFmtId="0" fontId="36" fillId="0" borderId="18">
      <alignment horizontal="center" vertical="center"/>
      <protection/>
    </xf>
    <xf numFmtId="0" fontId="37" fillId="0" borderId="20">
      <alignment horizontal="center" vertical="center"/>
      <protection/>
    </xf>
    <xf numFmtId="0" fontId="37" fillId="0" borderId="5">
      <alignment horizontal="center" vertical="center"/>
      <protection/>
    </xf>
    <xf numFmtId="0" fontId="37" fillId="0" borderId="19">
      <alignment horizontal="center" vertical="center"/>
      <protection/>
    </xf>
    <xf numFmtId="0" fontId="36" fillId="0" borderId="19">
      <alignment horizontal="center" vertical="center"/>
      <protection/>
    </xf>
    <xf numFmtId="0" fontId="37" fillId="0" borderId="21">
      <alignment horizontal="center" vertical="center"/>
      <protection/>
    </xf>
    <xf numFmtId="49" fontId="36" fillId="0" borderId="18">
      <alignment horizontal="center" vertical="center"/>
      <protection/>
    </xf>
    <xf numFmtId="49" fontId="37" fillId="0" borderId="20">
      <alignment horizontal="center" vertical="center"/>
      <protection/>
    </xf>
    <xf numFmtId="49" fontId="37" fillId="0" borderId="5">
      <alignment horizontal="center" vertical="center"/>
      <protection/>
    </xf>
    <xf numFmtId="49" fontId="37" fillId="0" borderId="19">
      <alignment horizontal="center" vertical="center"/>
      <protection/>
    </xf>
    <xf numFmtId="49" fontId="37" fillId="0" borderId="21">
      <alignment horizontal="center" vertical="center"/>
      <protection/>
    </xf>
    <xf numFmtId="49" fontId="37" fillId="0" borderId="12">
      <alignment horizontal="center" vertical="top" wrapText="1"/>
      <protection/>
    </xf>
    <xf numFmtId="0" fontId="37" fillId="0" borderId="9">
      <alignment/>
      <protection/>
    </xf>
    <xf numFmtId="4" fontId="37" fillId="0" borderId="23">
      <alignment horizontal="right"/>
      <protection/>
    </xf>
    <xf numFmtId="4" fontId="37" fillId="0" borderId="22">
      <alignment horizontal="right"/>
      <protection/>
    </xf>
    <xf numFmtId="4" fontId="37" fillId="0" borderId="0">
      <alignment horizontal="right" shrinkToFit="1"/>
      <protection/>
    </xf>
    <xf numFmtId="4" fontId="37" fillId="0" borderId="1">
      <alignment horizontal="right"/>
      <protection/>
    </xf>
    <xf numFmtId="49" fontId="37" fillId="0" borderId="1">
      <alignment horizontal="center" wrapText="1"/>
      <protection/>
    </xf>
    <xf numFmtId="0" fontId="37" fillId="0" borderId="4">
      <alignment horizontal="center"/>
      <protection/>
    </xf>
    <xf numFmtId="0" fontId="41" fillId="0" borderId="1">
      <alignment/>
      <protection/>
    </xf>
    <xf numFmtId="0" fontId="41" fillId="0" borderId="4">
      <alignment/>
      <protection/>
    </xf>
    <xf numFmtId="0" fontId="37" fillId="0" borderId="1">
      <alignment horizontal="center"/>
      <protection/>
    </xf>
    <xf numFmtId="49" fontId="37" fillId="0" borderId="4">
      <alignment horizontal="center"/>
      <protection/>
    </xf>
    <xf numFmtId="49" fontId="37" fillId="0" borderId="0">
      <alignment horizontal="left"/>
      <protection/>
    </xf>
    <xf numFmtId="4" fontId="37" fillId="0" borderId="9">
      <alignment horizontal="right"/>
      <protection/>
    </xf>
    <xf numFmtId="0" fontId="37" fillId="0" borderId="12">
      <alignment horizontal="center" vertical="top"/>
      <protection/>
    </xf>
    <xf numFmtId="4" fontId="37" fillId="0" borderId="10">
      <alignment horizontal="right"/>
      <protection/>
    </xf>
    <xf numFmtId="4" fontId="37" fillId="0" borderId="24">
      <alignment horizontal="right"/>
      <protection/>
    </xf>
    <xf numFmtId="0" fontId="37" fillId="0" borderId="10">
      <alignment/>
      <protection/>
    </xf>
    <xf numFmtId="0" fontId="39" fillId="0" borderId="12">
      <alignment wrapText="1"/>
      <protection/>
    </xf>
    <xf numFmtId="0" fontId="35" fillId="0" borderId="25">
      <alignment/>
      <protection/>
    </xf>
    <xf numFmtId="0" fontId="38" fillId="2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49" fontId="37" fillId="0" borderId="12">
      <alignment horizontal="center" vertical="center" wrapText="1"/>
      <protection/>
    </xf>
    <xf numFmtId="0" fontId="37" fillId="0" borderId="26">
      <alignment horizontal="left" wrapText="1"/>
      <protection/>
    </xf>
    <xf numFmtId="0" fontId="37" fillId="0" borderId="3">
      <alignment horizontal="left" wrapText="1" indent="1"/>
      <protection/>
    </xf>
    <xf numFmtId="0" fontId="37" fillId="0" borderId="27">
      <alignment horizontal="left" wrapText="1" indent="2"/>
      <protection/>
    </xf>
    <xf numFmtId="0" fontId="35" fillId="0" borderId="0">
      <alignment/>
      <protection/>
    </xf>
    <xf numFmtId="0" fontId="43" fillId="0" borderId="0">
      <alignment horizontal="center" vertical="top"/>
      <protection/>
    </xf>
    <xf numFmtId="0" fontId="37" fillId="0" borderId="4">
      <alignment horizontal="left"/>
      <protection/>
    </xf>
    <xf numFmtId="49" fontId="37" fillId="0" borderId="18">
      <alignment horizontal="center" wrapText="1"/>
      <protection/>
    </xf>
    <xf numFmtId="49" fontId="37" fillId="0" borderId="20">
      <alignment horizontal="center" wrapText="1"/>
      <protection/>
    </xf>
    <xf numFmtId="49" fontId="37" fillId="0" borderId="19">
      <alignment horizontal="center"/>
      <protection/>
    </xf>
    <xf numFmtId="0" fontId="37" fillId="0" borderId="22">
      <alignment/>
      <protection/>
    </xf>
    <xf numFmtId="49" fontId="37" fillId="0" borderId="4">
      <alignment/>
      <protection/>
    </xf>
    <xf numFmtId="49" fontId="37" fillId="0" borderId="0">
      <alignment/>
      <protection/>
    </xf>
    <xf numFmtId="49" fontId="37" fillId="0" borderId="28">
      <alignment horizontal="center"/>
      <protection/>
    </xf>
    <xf numFmtId="49" fontId="37" fillId="0" borderId="9">
      <alignment horizontal="center"/>
      <protection/>
    </xf>
    <xf numFmtId="49" fontId="37" fillId="0" borderId="12">
      <alignment horizontal="center"/>
      <protection/>
    </xf>
    <xf numFmtId="49" fontId="37" fillId="0" borderId="23">
      <alignment horizontal="center" vertical="center" wrapText="1"/>
      <protection/>
    </xf>
    <xf numFmtId="4" fontId="37" fillId="0" borderId="12">
      <alignment horizontal="right"/>
      <protection/>
    </xf>
    <xf numFmtId="0" fontId="37" fillId="21" borderId="0">
      <alignment/>
      <protection/>
    </xf>
    <xf numFmtId="0" fontId="44" fillId="0" borderId="0">
      <alignment horizontal="center" wrapText="1"/>
      <protection/>
    </xf>
    <xf numFmtId="0" fontId="37" fillId="0" borderId="0">
      <alignment horizontal="center"/>
      <protection/>
    </xf>
    <xf numFmtId="0" fontId="37" fillId="0" borderId="1">
      <alignment wrapText="1"/>
      <protection/>
    </xf>
    <xf numFmtId="0" fontId="37" fillId="0" borderId="29">
      <alignment wrapText="1"/>
      <protection/>
    </xf>
    <xf numFmtId="0" fontId="45" fillId="0" borderId="30">
      <alignment/>
      <protection/>
    </xf>
    <xf numFmtId="49" fontId="46" fillId="0" borderId="31">
      <alignment horizontal="right"/>
      <protection/>
    </xf>
    <xf numFmtId="0" fontId="37" fillId="0" borderId="31">
      <alignment horizontal="right"/>
      <protection/>
    </xf>
    <xf numFmtId="0" fontId="45" fillId="0" borderId="1">
      <alignment/>
      <protection/>
    </xf>
    <xf numFmtId="0" fontId="35" fillId="0" borderId="22">
      <alignment/>
      <protection/>
    </xf>
    <xf numFmtId="0" fontId="37" fillId="0" borderId="23">
      <alignment horizontal="center"/>
      <protection/>
    </xf>
    <xf numFmtId="49" fontId="38" fillId="0" borderId="32">
      <alignment horizontal="center"/>
      <protection/>
    </xf>
    <xf numFmtId="164" fontId="37" fillId="0" borderId="33">
      <alignment horizontal="center"/>
      <protection/>
    </xf>
    <xf numFmtId="0" fontId="37" fillId="0" borderId="34">
      <alignment horizontal="center"/>
      <protection/>
    </xf>
    <xf numFmtId="49" fontId="37" fillId="0" borderId="35">
      <alignment horizontal="center"/>
      <protection/>
    </xf>
    <xf numFmtId="49" fontId="37" fillId="0" borderId="33">
      <alignment horizontal="center"/>
      <protection/>
    </xf>
    <xf numFmtId="0" fontId="37" fillId="0" borderId="33">
      <alignment horizontal="center"/>
      <protection/>
    </xf>
    <xf numFmtId="49" fontId="37" fillId="0" borderId="36">
      <alignment horizontal="center"/>
      <protection/>
    </xf>
    <xf numFmtId="0" fontId="45" fillId="0" borderId="0">
      <alignment/>
      <protection/>
    </xf>
    <xf numFmtId="0" fontId="38" fillId="0" borderId="37">
      <alignment/>
      <protection/>
    </xf>
    <xf numFmtId="0" fontId="38" fillId="0" borderId="25">
      <alignment/>
      <protection/>
    </xf>
    <xf numFmtId="4" fontId="37" fillId="0" borderId="27">
      <alignment horizontal="right"/>
      <protection/>
    </xf>
    <xf numFmtId="49" fontId="37" fillId="0" borderId="10">
      <alignment horizontal="center"/>
      <protection/>
    </xf>
    <xf numFmtId="0" fontId="37" fillId="0" borderId="38">
      <alignment horizontal="left" wrapText="1"/>
      <protection/>
    </xf>
    <xf numFmtId="0" fontId="37" fillId="0" borderId="8">
      <alignment horizontal="left" wrapText="1" indent="1"/>
      <protection/>
    </xf>
    <xf numFmtId="0" fontId="37" fillId="0" borderId="39">
      <alignment horizontal="left" wrapText="1" indent="2"/>
      <protection/>
    </xf>
    <xf numFmtId="0" fontId="37" fillId="21" borderId="22">
      <alignment/>
      <protection/>
    </xf>
    <xf numFmtId="0" fontId="44" fillId="0" borderId="0">
      <alignment horizontal="left" wrapText="1"/>
      <protection/>
    </xf>
    <xf numFmtId="49" fontId="38" fillId="0" borderId="0">
      <alignment/>
      <protection/>
    </xf>
    <xf numFmtId="0" fontId="37" fillId="0" borderId="0">
      <alignment horizontal="right"/>
      <protection/>
    </xf>
    <xf numFmtId="49" fontId="37" fillId="0" borderId="0">
      <alignment horizontal="right"/>
      <protection/>
    </xf>
    <xf numFmtId="0" fontId="37" fillId="0" borderId="0">
      <alignment horizontal="left" wrapText="1"/>
      <protection/>
    </xf>
    <xf numFmtId="0" fontId="37" fillId="0" borderId="1">
      <alignment horizontal="left"/>
      <protection/>
    </xf>
    <xf numFmtId="0" fontId="37" fillId="0" borderId="2">
      <alignment horizontal="left" wrapText="1"/>
      <protection/>
    </xf>
    <xf numFmtId="0" fontId="37" fillId="0" borderId="29">
      <alignment/>
      <protection/>
    </xf>
    <xf numFmtId="0" fontId="36" fillId="0" borderId="39">
      <alignment horizontal="left" wrapText="1"/>
      <protection/>
    </xf>
    <xf numFmtId="49" fontId="37" fillId="0" borderId="0">
      <alignment horizontal="center" wrapText="1"/>
      <protection/>
    </xf>
    <xf numFmtId="49" fontId="37" fillId="0" borderId="19">
      <alignment horizontal="center" wrapText="1"/>
      <protection/>
    </xf>
    <xf numFmtId="0" fontId="37" fillId="0" borderId="40">
      <alignment/>
      <protection/>
    </xf>
    <xf numFmtId="0" fontId="37" fillId="0" borderId="41">
      <alignment horizontal="center" wrapText="1"/>
      <protection/>
    </xf>
    <xf numFmtId="0" fontId="38" fillId="0" borderId="22">
      <alignment/>
      <protection/>
    </xf>
    <xf numFmtId="49" fontId="37" fillId="0" borderId="0">
      <alignment horizontal="center"/>
      <protection/>
    </xf>
    <xf numFmtId="49" fontId="37" fillId="0" borderId="28">
      <alignment horizontal="center" wrapText="1"/>
      <protection/>
    </xf>
    <xf numFmtId="49" fontId="37" fillId="0" borderId="42">
      <alignment horizontal="center" wrapText="1"/>
      <protection/>
    </xf>
    <xf numFmtId="49" fontId="37" fillId="0" borderId="1">
      <alignment/>
      <protection/>
    </xf>
    <xf numFmtId="4" fontId="37" fillId="0" borderId="6">
      <alignment horizontal="right"/>
      <protection/>
    </xf>
    <xf numFmtId="4" fontId="37" fillId="0" borderId="28">
      <alignment horizontal="right"/>
      <protection/>
    </xf>
    <xf numFmtId="4" fontId="37" fillId="0" borderId="43">
      <alignment horizontal="right"/>
      <protection/>
    </xf>
    <xf numFmtId="49" fontId="37" fillId="0" borderId="27">
      <alignment horizontal="center"/>
      <protection/>
    </xf>
    <xf numFmtId="4" fontId="37" fillId="0" borderId="44">
      <alignment horizontal="right"/>
      <protection/>
    </xf>
    <xf numFmtId="0" fontId="37" fillId="0" borderId="7">
      <alignment horizontal="left" wrapText="1"/>
      <protection/>
    </xf>
    <xf numFmtId="0" fontId="36" fillId="0" borderId="33">
      <alignment horizontal="left" wrapText="1"/>
      <protection/>
    </xf>
    <xf numFmtId="0" fontId="37" fillId="0" borderId="1">
      <alignment/>
      <protection/>
    </xf>
    <xf numFmtId="0" fontId="38" fillId="0" borderId="1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7" fillId="28" borderId="45" applyNumberFormat="0" applyAlignment="0" applyProtection="0"/>
    <xf numFmtId="0" fontId="48" fillId="29" borderId="46" applyNumberFormat="0" applyAlignment="0" applyProtection="0"/>
    <xf numFmtId="0" fontId="49" fillId="29" borderId="4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2" fillId="0" borderId="4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0" applyNumberFormat="0" applyFill="0" applyAlignment="0" applyProtection="0"/>
    <xf numFmtId="0" fontId="54" fillId="30" borderId="51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2" applyNumberFormat="0" applyFont="0" applyAlignment="0" applyProtection="0"/>
    <xf numFmtId="9" fontId="0" fillId="0" borderId="0" applyFont="0" applyFill="0" applyBorder="0" applyAlignment="0" applyProtection="0"/>
    <xf numFmtId="0" fontId="59" fillId="0" borderId="53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127" applyNumberFormat="1" applyProtection="1">
      <alignment/>
      <protection/>
    </xf>
    <xf numFmtId="0" fontId="38" fillId="0" borderId="0" xfId="186" applyNumberFormat="1" applyBorder="1" applyProtection="1">
      <alignment/>
      <protection/>
    </xf>
    <xf numFmtId="0" fontId="37" fillId="0" borderId="0" xfId="138" applyNumberFormat="1" applyBorder="1" applyProtection="1">
      <alignment/>
      <protection/>
    </xf>
    <xf numFmtId="49" fontId="62" fillId="0" borderId="54" xfId="128" applyNumberFormat="1" applyFont="1" applyBorder="1" applyProtection="1">
      <alignment horizontal="center" vertical="center" wrapText="1"/>
      <protection/>
    </xf>
    <xf numFmtId="0" fontId="62" fillId="0" borderId="0" xfId="177" applyNumberFormat="1" applyFont="1" applyProtection="1">
      <alignment horizontal="left" wrapText="1"/>
      <protection/>
    </xf>
    <xf numFmtId="49" fontId="62" fillId="0" borderId="0" xfId="187" applyNumberFormat="1" applyFont="1" applyProtection="1">
      <alignment horizontal="center"/>
      <protection/>
    </xf>
    <xf numFmtId="0" fontId="62" fillId="0" borderId="0" xfId="127" applyNumberFormat="1" applyFont="1" applyProtection="1">
      <alignment/>
      <protection/>
    </xf>
    <xf numFmtId="0" fontId="38" fillId="0" borderId="0" xfId="165" applyNumberFormat="1" applyBorder="1" applyProtection="1">
      <alignment/>
      <protection/>
    </xf>
    <xf numFmtId="0" fontId="38" fillId="0" borderId="0" xfId="166" applyNumberFormat="1" applyBorder="1" applyProtection="1">
      <alignment/>
      <protection/>
    </xf>
    <xf numFmtId="0" fontId="63" fillId="0" borderId="0" xfId="127" applyNumberFormat="1" applyFont="1" applyProtection="1">
      <alignment/>
      <protection/>
    </xf>
    <xf numFmtId="0" fontId="32" fillId="0" borderId="0" xfId="0" applyFont="1" applyAlignment="1" applyProtection="1">
      <alignment/>
      <protection locked="0"/>
    </xf>
    <xf numFmtId="0" fontId="45" fillId="0" borderId="0" xfId="166" applyNumberFormat="1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 locked="0"/>
    </xf>
    <xf numFmtId="0" fontId="2" fillId="0" borderId="5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/>
    </xf>
    <xf numFmtId="49" fontId="62" fillId="0" borderId="54" xfId="128" applyFont="1" applyBorder="1" applyAlignment="1">
      <alignment horizontal="center" vertical="top" wrapText="1"/>
      <protection/>
    </xf>
    <xf numFmtId="0" fontId="45" fillId="0" borderId="0" xfId="166" applyNumberFormat="1" applyFont="1" applyBorder="1" applyProtection="1">
      <alignment/>
      <protection/>
    </xf>
    <xf numFmtId="49" fontId="63" fillId="0" borderId="54" xfId="188" applyNumberFormat="1" applyFont="1" applyBorder="1" applyAlignment="1" applyProtection="1">
      <alignment horizontal="center" vertical="top" wrapText="1"/>
      <protection/>
    </xf>
    <xf numFmtId="4" fontId="63" fillId="0" borderId="54" xfId="191" applyNumberFormat="1" applyFont="1" applyBorder="1" applyAlignment="1" applyProtection="1">
      <alignment horizontal="right" vertical="top"/>
      <protection/>
    </xf>
    <xf numFmtId="49" fontId="62" fillId="0" borderId="54" xfId="143" applyNumberFormat="1" applyFont="1" applyBorder="1" applyAlignment="1" applyProtection="1">
      <alignment horizontal="center" vertical="top"/>
      <protection/>
    </xf>
    <xf numFmtId="4" fontId="62" fillId="0" borderId="54" xfId="145" applyNumberFormat="1" applyFont="1" applyBorder="1" applyAlignment="1" applyProtection="1">
      <alignment horizontal="right" vertical="top"/>
      <protection/>
    </xf>
    <xf numFmtId="49" fontId="63" fillId="0" borderId="54" xfId="143" applyNumberFormat="1" applyFont="1" applyBorder="1" applyAlignment="1" applyProtection="1">
      <alignment horizontal="center" vertical="top"/>
      <protection/>
    </xf>
    <xf numFmtId="4" fontId="63" fillId="0" borderId="54" xfId="143" applyNumberFormat="1" applyFont="1" applyBorder="1" applyAlignment="1" applyProtection="1">
      <alignment horizontal="right" vertical="top"/>
      <protection/>
    </xf>
    <xf numFmtId="4" fontId="63" fillId="0" borderId="54" xfId="188" applyNumberFormat="1" applyFont="1" applyBorder="1" applyAlignment="1" applyProtection="1">
      <alignment horizontal="right" vertical="top" wrapText="1"/>
      <protection/>
    </xf>
    <xf numFmtId="4" fontId="62" fillId="0" borderId="54" xfId="143" applyNumberFormat="1" applyFont="1" applyBorder="1" applyAlignment="1" applyProtection="1">
      <alignment horizontal="right" vertical="top"/>
      <protection/>
    </xf>
    <xf numFmtId="49" fontId="62" fillId="0" borderId="0" xfId="187" applyNumberFormat="1" applyFont="1" applyAlignment="1" applyProtection="1">
      <alignment horizontal="center"/>
      <protection/>
    </xf>
    <xf numFmtId="0" fontId="38" fillId="0" borderId="0" xfId="186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63" fillId="0" borderId="54" xfId="179" applyNumberFormat="1" applyFont="1" applyBorder="1" applyAlignment="1" applyProtection="1">
      <alignment horizontal="justify" vertical="center" wrapText="1"/>
      <protection/>
    </xf>
    <xf numFmtId="0" fontId="62" fillId="0" borderId="54" xfId="130" applyNumberFormat="1" applyFont="1" applyBorder="1" applyAlignment="1" applyProtection="1">
      <alignment horizontal="justify" wrapText="1"/>
      <protection/>
    </xf>
    <xf numFmtId="0" fontId="63" fillId="0" borderId="54" xfId="131" applyNumberFormat="1" applyFont="1" applyBorder="1" applyAlignment="1" applyProtection="1">
      <alignment horizontal="justify" vertical="center" wrapText="1"/>
      <protection/>
    </xf>
    <xf numFmtId="0" fontId="62" fillId="0" borderId="54" xfId="131" applyNumberFormat="1" applyFont="1" applyBorder="1" applyAlignment="1" applyProtection="1">
      <alignment horizontal="justify" vertical="top" wrapText="1"/>
      <protection/>
    </xf>
    <xf numFmtId="0" fontId="62" fillId="0" borderId="54" xfId="131" applyNumberFormat="1" applyFont="1" applyBorder="1" applyAlignment="1" applyProtection="1">
      <alignment horizontal="justify" vertical="center" wrapText="1"/>
      <protection/>
    </xf>
    <xf numFmtId="0" fontId="63" fillId="0" borderId="54" xfId="131" applyNumberFormat="1" applyFont="1" applyBorder="1" applyAlignment="1" applyProtection="1">
      <alignment horizontal="justify" wrapText="1"/>
      <protection/>
    </xf>
    <xf numFmtId="0" fontId="62" fillId="0" borderId="54" xfId="131" applyNumberFormat="1" applyFont="1" applyBorder="1" applyAlignment="1" applyProtection="1">
      <alignment horizontal="justify" wrapText="1"/>
      <protection/>
    </xf>
    <xf numFmtId="0" fontId="63" fillId="0" borderId="54" xfId="131" applyNumberFormat="1" applyFont="1" applyBorder="1" applyAlignment="1" applyProtection="1">
      <alignment horizontal="justify" vertical="top" wrapText="1"/>
      <protection/>
    </xf>
    <xf numFmtId="0" fontId="62" fillId="0" borderId="55" xfId="178" applyNumberFormat="1" applyFont="1" applyBorder="1" applyAlignment="1" applyProtection="1">
      <alignment horizontal="center" vertical="center"/>
      <protection/>
    </xf>
    <xf numFmtId="0" fontId="62" fillId="0" borderId="56" xfId="178" applyNumberFormat="1" applyFont="1" applyBorder="1" applyAlignment="1" applyProtection="1">
      <alignment horizontal="center" vertical="center"/>
      <protection/>
    </xf>
    <xf numFmtId="49" fontId="62" fillId="0" borderId="57" xfId="128" applyFont="1" applyBorder="1" applyAlignment="1">
      <alignment horizontal="center" vertical="center" wrapText="1"/>
      <protection/>
    </xf>
    <xf numFmtId="49" fontId="62" fillId="0" borderId="58" xfId="128" applyFont="1" applyBorder="1" applyAlignment="1">
      <alignment horizontal="center" vertical="center" wrapText="1"/>
      <protection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63" fillId="0" borderId="0" xfId="177" applyNumberFormat="1" applyFont="1" applyAlignment="1" applyProtection="1">
      <alignment horizontal="center" vertical="center" wrapText="1"/>
      <protection/>
    </xf>
    <xf numFmtId="0" fontId="62" fillId="0" borderId="0" xfId="177" applyNumberFormat="1" applyFont="1" applyAlignment="1" applyProtection="1">
      <alignment horizontal="right" wrapText="1"/>
      <protection/>
    </xf>
    <xf numFmtId="0" fontId="62" fillId="0" borderId="0" xfId="177" applyNumberFormat="1" applyFont="1" applyAlignment="1" applyProtection="1">
      <alignment horizontal="right" vertical="top" wrapText="1"/>
      <protection/>
    </xf>
  </cellXfs>
  <cellStyles count="2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21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2" xfId="132"/>
    <cellStyle name="xl33" xfId="133"/>
    <cellStyle name="xl34" xfId="134"/>
    <cellStyle name="xl35" xfId="135"/>
    <cellStyle name="xl36" xfId="136"/>
    <cellStyle name="xl37" xfId="137"/>
    <cellStyle name="xl38" xfId="138"/>
    <cellStyle name="xl39" xfId="139"/>
    <cellStyle name="xl40" xfId="140"/>
    <cellStyle name="xl41" xfId="141"/>
    <cellStyle name="xl42" xfId="142"/>
    <cellStyle name="xl43" xfId="143"/>
    <cellStyle name="xl44" xfId="144"/>
    <cellStyle name="xl45" xfId="145"/>
    <cellStyle name="xl46" xfId="146"/>
    <cellStyle name="xl47" xfId="147"/>
    <cellStyle name="xl48" xfId="148"/>
    <cellStyle name="xl49" xfId="149"/>
    <cellStyle name="xl50" xfId="150"/>
    <cellStyle name="xl51" xfId="151"/>
    <cellStyle name="xl52" xfId="152"/>
    <cellStyle name="xl53" xfId="153"/>
    <cellStyle name="xl54" xfId="154"/>
    <cellStyle name="xl55" xfId="155"/>
    <cellStyle name="xl56" xfId="156"/>
    <cellStyle name="xl57" xfId="157"/>
    <cellStyle name="xl58" xfId="158"/>
    <cellStyle name="xl59" xfId="159"/>
    <cellStyle name="xl60" xfId="160"/>
    <cellStyle name="xl61" xfId="161"/>
    <cellStyle name="xl62" xfId="162"/>
    <cellStyle name="xl63" xfId="163"/>
    <cellStyle name="xl64" xfId="164"/>
    <cellStyle name="xl65" xfId="165"/>
    <cellStyle name="xl66" xfId="166"/>
    <cellStyle name="xl67" xfId="167"/>
    <cellStyle name="xl68" xfId="168"/>
    <cellStyle name="xl69" xfId="169"/>
    <cellStyle name="xl70" xfId="170"/>
    <cellStyle name="xl71" xfId="171"/>
    <cellStyle name="xl72" xfId="172"/>
    <cellStyle name="xl73" xfId="173"/>
    <cellStyle name="xl74" xfId="174"/>
    <cellStyle name="xl75" xfId="175"/>
    <cellStyle name="xl76" xfId="176"/>
    <cellStyle name="xl77" xfId="177"/>
    <cellStyle name="xl78" xfId="178"/>
    <cellStyle name="xl79" xfId="179"/>
    <cellStyle name="xl80" xfId="180"/>
    <cellStyle name="xl81" xfId="181"/>
    <cellStyle name="xl82" xfId="182"/>
    <cellStyle name="xl83" xfId="183"/>
    <cellStyle name="xl84" xfId="184"/>
    <cellStyle name="xl85" xfId="185"/>
    <cellStyle name="xl86" xfId="186"/>
    <cellStyle name="xl87" xfId="187"/>
    <cellStyle name="xl88" xfId="188"/>
    <cellStyle name="xl89" xfId="189"/>
    <cellStyle name="xl90" xfId="190"/>
    <cellStyle name="xl91" xfId="191"/>
    <cellStyle name="xl92" xfId="192"/>
    <cellStyle name="xl93" xfId="193"/>
    <cellStyle name="xl94" xfId="194"/>
    <cellStyle name="xl95" xfId="195"/>
    <cellStyle name="xl96" xfId="196"/>
    <cellStyle name="xl97" xfId="197"/>
    <cellStyle name="xl98" xfId="198"/>
    <cellStyle name="xl99" xfId="199"/>
    <cellStyle name="Акцент1" xfId="200"/>
    <cellStyle name="Акцент2" xfId="201"/>
    <cellStyle name="Акцент3" xfId="202"/>
    <cellStyle name="Акцент4" xfId="203"/>
    <cellStyle name="Акцент5" xfId="204"/>
    <cellStyle name="Акцент6" xfId="205"/>
    <cellStyle name="Ввод " xfId="206"/>
    <cellStyle name="Вывод" xfId="207"/>
    <cellStyle name="Вычисление" xfId="208"/>
    <cellStyle name="Currency" xfId="209"/>
    <cellStyle name="Currency [0]" xfId="210"/>
    <cellStyle name="Заголовок 1" xfId="211"/>
    <cellStyle name="Заголовок 2" xfId="212"/>
    <cellStyle name="Заголовок 3" xfId="213"/>
    <cellStyle name="Заголовок 4" xfId="214"/>
    <cellStyle name="Итог" xfId="215"/>
    <cellStyle name="Контрольная ячейка" xfId="216"/>
    <cellStyle name="Название" xfId="217"/>
    <cellStyle name="Нейтральный" xfId="218"/>
    <cellStyle name="Плохой" xfId="219"/>
    <cellStyle name="Пояснение" xfId="220"/>
    <cellStyle name="Примечание" xfId="221"/>
    <cellStyle name="Percent" xfId="222"/>
    <cellStyle name="Связанная ячейка" xfId="223"/>
    <cellStyle name="Текст предупреждения" xfId="224"/>
    <cellStyle name="Comma" xfId="225"/>
    <cellStyle name="Comma [0]" xfId="226"/>
    <cellStyle name="Хороший" xfId="22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workbookViewId="0" topLeftCell="A29">
      <selection activeCell="F34" sqref="F34"/>
    </sheetView>
  </sheetViews>
  <sheetFormatPr defaultColWidth="9.140625" defaultRowHeight="15"/>
  <cols>
    <col min="1" max="1" width="53.8515625" style="1" customWidth="1"/>
    <col min="2" max="2" width="31.421875" style="30" customWidth="1"/>
    <col min="3" max="3" width="21.7109375" style="1" customWidth="1"/>
    <col min="4" max="4" width="20.7109375" style="1" customWidth="1"/>
    <col min="5" max="5" width="19.8515625" style="1" customWidth="1"/>
    <col min="6" max="6" width="15.8515625" style="1" customWidth="1"/>
    <col min="7" max="7" width="9.7109375" style="1" customWidth="1"/>
    <col min="8" max="16384" width="9.140625" style="1" customWidth="1"/>
  </cols>
  <sheetData>
    <row r="1" spans="1:7" ht="16.5" customHeight="1">
      <c r="A1" s="46" t="s">
        <v>2</v>
      </c>
      <c r="B1" s="46"/>
      <c r="C1" s="46"/>
      <c r="D1" s="46"/>
      <c r="E1" s="46"/>
      <c r="F1" s="46"/>
      <c r="G1" s="8"/>
    </row>
    <row r="2" spans="1:7" ht="18" customHeight="1">
      <c r="A2" s="46" t="s">
        <v>3</v>
      </c>
      <c r="B2" s="46"/>
      <c r="C2" s="46"/>
      <c r="D2" s="46"/>
      <c r="E2" s="46"/>
      <c r="F2" s="46"/>
      <c r="G2" s="8"/>
    </row>
    <row r="3" spans="1:7" ht="18.75" customHeight="1">
      <c r="A3" s="46" t="s">
        <v>4</v>
      </c>
      <c r="B3" s="46"/>
      <c r="C3" s="46"/>
      <c r="D3" s="46"/>
      <c r="E3" s="46"/>
      <c r="F3" s="46"/>
      <c r="G3" s="8"/>
    </row>
    <row r="4" spans="1:7" ht="18.75" customHeight="1">
      <c r="A4" s="46" t="s">
        <v>5</v>
      </c>
      <c r="B4" s="46"/>
      <c r="C4" s="46"/>
      <c r="D4" s="46"/>
      <c r="E4" s="46"/>
      <c r="F4" s="46"/>
      <c r="G4" s="8"/>
    </row>
    <row r="5" spans="1:7" ht="57.75" customHeight="1">
      <c r="A5" s="47" t="s">
        <v>7</v>
      </c>
      <c r="B5" s="47"/>
      <c r="C5" s="47"/>
      <c r="D5" s="47"/>
      <c r="E5" s="47"/>
      <c r="F5" s="47"/>
      <c r="G5" s="8"/>
    </row>
    <row r="6" spans="1:7" ht="23.25" customHeight="1">
      <c r="A6" s="46" t="s">
        <v>6</v>
      </c>
      <c r="B6" s="46"/>
      <c r="C6" s="46"/>
      <c r="D6" s="46"/>
      <c r="E6" s="46"/>
      <c r="F6" s="46"/>
      <c r="G6" s="8"/>
    </row>
    <row r="7" spans="1:7" ht="17.25" customHeight="1">
      <c r="A7" s="6"/>
      <c r="B7" s="28"/>
      <c r="C7" s="7"/>
      <c r="D7" s="7"/>
      <c r="E7" s="8"/>
      <c r="F7" s="8"/>
      <c r="G7" s="8"/>
    </row>
    <row r="8" spans="1:7" s="12" customFormat="1" ht="35.25" customHeight="1">
      <c r="A8" s="45" t="s">
        <v>8</v>
      </c>
      <c r="B8" s="45"/>
      <c r="C8" s="45"/>
      <c r="D8" s="45"/>
      <c r="E8" s="45"/>
      <c r="F8" s="45"/>
      <c r="G8" s="11"/>
    </row>
    <row r="9" spans="1:7" ht="22.5" customHeight="1">
      <c r="A9" s="41" t="s">
        <v>15</v>
      </c>
      <c r="B9" s="41" t="s">
        <v>9</v>
      </c>
      <c r="C9" s="39" t="s">
        <v>12</v>
      </c>
      <c r="D9" s="40"/>
      <c r="E9" s="43" t="s">
        <v>13</v>
      </c>
      <c r="F9" s="43" t="s">
        <v>14</v>
      </c>
      <c r="G9" s="2"/>
    </row>
    <row r="10" spans="1:7" ht="340.5" customHeight="1">
      <c r="A10" s="42"/>
      <c r="B10" s="42"/>
      <c r="C10" s="18" t="s">
        <v>10</v>
      </c>
      <c r="D10" s="5" t="s">
        <v>11</v>
      </c>
      <c r="E10" s="44"/>
      <c r="F10" s="44"/>
      <c r="G10" s="9"/>
    </row>
    <row r="11" spans="1:7" ht="21.75" customHeight="1">
      <c r="A11" s="15">
        <v>1</v>
      </c>
      <c r="B11" s="15">
        <v>2</v>
      </c>
      <c r="C11" s="16">
        <v>3</v>
      </c>
      <c r="D11" s="17">
        <v>4</v>
      </c>
      <c r="E11" s="17">
        <v>5</v>
      </c>
      <c r="F11" s="17">
        <v>6</v>
      </c>
      <c r="G11" s="9"/>
    </row>
    <row r="12" spans="1:7" s="14" customFormat="1" ht="21.75" customHeight="1">
      <c r="A12" s="31" t="s">
        <v>1</v>
      </c>
      <c r="B12" s="20"/>
      <c r="C12" s="26">
        <f>C14+C20+C24+C29+C33+C36+C38+C41+C43</f>
        <v>89348939.4</v>
      </c>
      <c r="D12" s="26">
        <f>D14+D20+D24+D29+D33+D36+D38+D41+D43</f>
        <v>129197875.44</v>
      </c>
      <c r="E12" s="26">
        <f>E14+E20+E24+E29+E33+E36+E38+E41+E43</f>
        <v>121612438.93999998</v>
      </c>
      <c r="F12" s="21">
        <f>E12/C12*100</f>
        <v>136.10954954435638</v>
      </c>
      <c r="G12" s="13"/>
    </row>
    <row r="13" spans="1:7" ht="18.75" customHeight="1">
      <c r="A13" s="32" t="s">
        <v>0</v>
      </c>
      <c r="B13" s="22"/>
      <c r="C13" s="27"/>
      <c r="D13" s="22"/>
      <c r="E13" s="22"/>
      <c r="F13" s="21"/>
      <c r="G13" s="10"/>
    </row>
    <row r="14" spans="1:7" s="12" customFormat="1" ht="41.25" customHeight="1">
      <c r="A14" s="33" t="s">
        <v>19</v>
      </c>
      <c r="B14" s="24" t="s">
        <v>16</v>
      </c>
      <c r="C14" s="25">
        <f>SUM(C15:C19)</f>
        <v>8933478.52</v>
      </c>
      <c r="D14" s="25">
        <f>SUM(D15:D19)</f>
        <v>7234513.1899999995</v>
      </c>
      <c r="E14" s="25">
        <f>SUM(E15:E19)</f>
        <v>7052388.67</v>
      </c>
      <c r="F14" s="21">
        <f aca="true" t="shared" si="0" ref="F13:F44">E14/C14*100</f>
        <v>78.94336628460378</v>
      </c>
      <c r="G14" s="19"/>
    </row>
    <row r="15" spans="1:7" ht="57.75" customHeight="1">
      <c r="A15" s="34" t="s">
        <v>20</v>
      </c>
      <c r="B15" s="22" t="s">
        <v>17</v>
      </c>
      <c r="C15" s="27">
        <f>762667.02</f>
        <v>762667.02</v>
      </c>
      <c r="D15" s="23">
        <v>784615.69</v>
      </c>
      <c r="E15" s="23">
        <v>782331.13</v>
      </c>
      <c r="F15" s="21">
        <f t="shared" si="0"/>
        <v>102.5783349068903</v>
      </c>
      <c r="G15" s="10"/>
    </row>
    <row r="16" spans="1:7" ht="78.75" customHeight="1">
      <c r="A16" s="34" t="s">
        <v>21</v>
      </c>
      <c r="B16" s="22" t="s">
        <v>18</v>
      </c>
      <c r="C16" s="27">
        <f>1707972.32</f>
        <v>1707972.32</v>
      </c>
      <c r="D16" s="23">
        <v>1719208.07</v>
      </c>
      <c r="E16" s="23">
        <v>1712786.85</v>
      </c>
      <c r="F16" s="21">
        <f t="shared" si="0"/>
        <v>100.28188571580598</v>
      </c>
      <c r="G16" s="10"/>
    </row>
    <row r="17" spans="1:7" ht="78.75" customHeight="1">
      <c r="A17" s="34" t="s">
        <v>22</v>
      </c>
      <c r="B17" s="22" t="s">
        <v>50</v>
      </c>
      <c r="C17" s="27">
        <f>0</f>
        <v>0</v>
      </c>
      <c r="D17" s="23">
        <v>3600</v>
      </c>
      <c r="E17" s="23">
        <v>3600</v>
      </c>
      <c r="F17" s="21" t="e">
        <f t="shared" si="0"/>
        <v>#DIV/0!</v>
      </c>
      <c r="G17" s="10"/>
    </row>
    <row r="18" spans="1:7" ht="23.25" customHeight="1">
      <c r="A18" s="35" t="s">
        <v>23</v>
      </c>
      <c r="B18" s="22" t="s">
        <v>51</v>
      </c>
      <c r="C18" s="27">
        <f>300000</f>
        <v>300000</v>
      </c>
      <c r="D18" s="23">
        <v>70327.71</v>
      </c>
      <c r="E18" s="23">
        <f>0</f>
        <v>0</v>
      </c>
      <c r="F18" s="21">
        <f t="shared" si="0"/>
        <v>0</v>
      </c>
      <c r="G18" s="10"/>
    </row>
    <row r="19" spans="1:7" ht="22.5" customHeight="1">
      <c r="A19" s="35" t="s">
        <v>24</v>
      </c>
      <c r="B19" s="22" t="s">
        <v>52</v>
      </c>
      <c r="C19" s="27">
        <f>6162839.18</f>
        <v>6162839.18</v>
      </c>
      <c r="D19" s="23">
        <v>4656761.72</v>
      </c>
      <c r="E19" s="23">
        <v>4553670.69</v>
      </c>
      <c r="F19" s="21">
        <f t="shared" si="0"/>
        <v>73.88916953695359</v>
      </c>
      <c r="G19" s="10"/>
    </row>
    <row r="20" spans="1:7" s="12" customFormat="1" ht="56.25">
      <c r="A20" s="36" t="s">
        <v>25</v>
      </c>
      <c r="B20" s="24" t="s">
        <v>53</v>
      </c>
      <c r="C20" s="25">
        <f>SUM(C21:C23)</f>
        <v>553500</v>
      </c>
      <c r="D20" s="25">
        <f>SUM(D21:D23)</f>
        <v>321333.95</v>
      </c>
      <c r="E20" s="25">
        <f>SUM(E21:E23)</f>
        <v>321333.95</v>
      </c>
      <c r="F20" s="21">
        <f t="shared" si="0"/>
        <v>58.05491418247516</v>
      </c>
      <c r="G20" s="19"/>
    </row>
    <row r="21" spans="1:7" ht="18.75">
      <c r="A21" s="37" t="s">
        <v>26</v>
      </c>
      <c r="B21" s="22" t="s">
        <v>54</v>
      </c>
      <c r="C21" s="27">
        <f>12000</f>
        <v>12000</v>
      </c>
      <c r="D21" s="23">
        <v>28633</v>
      </c>
      <c r="E21" s="23">
        <v>28633</v>
      </c>
      <c r="F21" s="21">
        <f t="shared" si="0"/>
        <v>238.60833333333332</v>
      </c>
      <c r="G21" s="10"/>
    </row>
    <row r="22" spans="1:7" ht="75">
      <c r="A22" s="37" t="s">
        <v>27</v>
      </c>
      <c r="B22" s="22" t="s">
        <v>55</v>
      </c>
      <c r="C22" s="27">
        <f>261500</f>
        <v>261500</v>
      </c>
      <c r="D22" s="23">
        <v>195205</v>
      </c>
      <c r="E22" s="23">
        <v>195205</v>
      </c>
      <c r="F22" s="21">
        <f t="shared" si="0"/>
        <v>74.64818355640536</v>
      </c>
      <c r="G22" s="10"/>
    </row>
    <row r="23" spans="1:7" ht="56.25">
      <c r="A23" s="37" t="s">
        <v>28</v>
      </c>
      <c r="B23" s="22" t="s">
        <v>56</v>
      </c>
      <c r="C23" s="27">
        <f>280000</f>
        <v>280000</v>
      </c>
      <c r="D23" s="23">
        <v>97495.95</v>
      </c>
      <c r="E23" s="23">
        <v>97495.95</v>
      </c>
      <c r="F23" s="21">
        <f t="shared" si="0"/>
        <v>34.81998214285714</v>
      </c>
      <c r="G23" s="10"/>
    </row>
    <row r="24" spans="1:7" s="12" customFormat="1" ht="18.75">
      <c r="A24" s="36" t="s">
        <v>29</v>
      </c>
      <c r="B24" s="24" t="s">
        <v>57</v>
      </c>
      <c r="C24" s="25">
        <f>SUM(C25:C28)</f>
        <v>24670197.29</v>
      </c>
      <c r="D24" s="25">
        <f>SUM(D25:D28)</f>
        <v>48692300.39</v>
      </c>
      <c r="E24" s="25">
        <f>SUM(E25:E28)</f>
        <v>47532675.07</v>
      </c>
      <c r="F24" s="21">
        <f t="shared" si="0"/>
        <v>192.67245620799008</v>
      </c>
      <c r="G24" s="19"/>
    </row>
    <row r="25" spans="1:7" ht="18.75">
      <c r="A25" s="37" t="s">
        <v>30</v>
      </c>
      <c r="B25" s="22" t="s">
        <v>58</v>
      </c>
      <c r="C25" s="27">
        <f>340000</f>
        <v>340000</v>
      </c>
      <c r="D25" s="23">
        <v>342000</v>
      </c>
      <c r="E25" s="23">
        <v>223294.49</v>
      </c>
      <c r="F25" s="21">
        <f t="shared" si="0"/>
        <v>65.67484999999999</v>
      </c>
      <c r="G25" s="10"/>
    </row>
    <row r="26" spans="1:7" ht="18.75">
      <c r="A26" s="37" t="s">
        <v>31</v>
      </c>
      <c r="B26" s="22" t="s">
        <v>59</v>
      </c>
      <c r="C26" s="27">
        <f>2823999.33</f>
        <v>2823999.33</v>
      </c>
      <c r="D26" s="23">
        <v>3210873.94</v>
      </c>
      <c r="E26" s="23">
        <v>2868026.34</v>
      </c>
      <c r="F26" s="21">
        <f t="shared" si="0"/>
        <v>101.55903046903343</v>
      </c>
      <c r="G26" s="10"/>
    </row>
    <row r="27" spans="1:7" ht="18.75">
      <c r="A27" s="37" t="s">
        <v>32</v>
      </c>
      <c r="B27" s="22" t="s">
        <v>60</v>
      </c>
      <c r="C27" s="27">
        <f>21446197.96</f>
        <v>21446197.96</v>
      </c>
      <c r="D27" s="23">
        <v>45079426.45</v>
      </c>
      <c r="E27" s="23">
        <v>44435354.24</v>
      </c>
      <c r="F27" s="21">
        <f t="shared" si="0"/>
        <v>207.19455412506136</v>
      </c>
      <c r="G27" s="10"/>
    </row>
    <row r="28" spans="1:7" ht="37.5">
      <c r="A28" s="37" t="s">
        <v>33</v>
      </c>
      <c r="B28" s="22" t="s">
        <v>61</v>
      </c>
      <c r="C28" s="27">
        <f>60000</f>
        <v>60000</v>
      </c>
      <c r="D28" s="23">
        <v>60000</v>
      </c>
      <c r="E28" s="23">
        <v>6000</v>
      </c>
      <c r="F28" s="21">
        <f t="shared" si="0"/>
        <v>10</v>
      </c>
      <c r="G28" s="10"/>
    </row>
    <row r="29" spans="1:7" s="12" customFormat="1" ht="37.5">
      <c r="A29" s="36" t="s">
        <v>34</v>
      </c>
      <c r="B29" s="24" t="s">
        <v>62</v>
      </c>
      <c r="C29" s="25">
        <f>SUM(C30:C32)</f>
        <v>27927616.240000002</v>
      </c>
      <c r="D29" s="25">
        <f>SUM(D30:D32)</f>
        <v>46404207.379999995</v>
      </c>
      <c r="E29" s="25">
        <f>SUM(E30:E32)</f>
        <v>40192976.01</v>
      </c>
      <c r="F29" s="21">
        <f t="shared" si="0"/>
        <v>143.91839126044937</v>
      </c>
      <c r="G29" s="19"/>
    </row>
    <row r="30" spans="1:7" ht="18.75">
      <c r="A30" s="37" t="s">
        <v>35</v>
      </c>
      <c r="B30" s="22" t="s">
        <v>63</v>
      </c>
      <c r="C30" s="27">
        <f>2221784.59</f>
        <v>2221784.59</v>
      </c>
      <c r="D30" s="23">
        <v>2247646.66</v>
      </c>
      <c r="E30" s="23">
        <v>1403894.74</v>
      </c>
      <c r="F30" s="21">
        <f t="shared" si="0"/>
        <v>63.18770713951167</v>
      </c>
      <c r="G30" s="10"/>
    </row>
    <row r="31" spans="1:7" ht="18.75">
      <c r="A31" s="37" t="s">
        <v>36</v>
      </c>
      <c r="B31" s="22" t="s">
        <v>64</v>
      </c>
      <c r="C31" s="27">
        <f>4824974.64</f>
        <v>4824974.64</v>
      </c>
      <c r="D31" s="23">
        <v>19531723.2</v>
      </c>
      <c r="E31" s="23">
        <v>15002508.25</v>
      </c>
      <c r="F31" s="21">
        <f t="shared" si="0"/>
        <v>310.93444773007144</v>
      </c>
      <c r="G31" s="10"/>
    </row>
    <row r="32" spans="1:7" ht="18.75">
      <c r="A32" s="37" t="s">
        <v>37</v>
      </c>
      <c r="B32" s="22" t="s">
        <v>65</v>
      </c>
      <c r="C32" s="27">
        <f>20880857.01</f>
        <v>20880857.01</v>
      </c>
      <c r="D32" s="23">
        <v>24624837.52</v>
      </c>
      <c r="E32" s="23">
        <v>23786573.02</v>
      </c>
      <c r="F32" s="21">
        <f t="shared" si="0"/>
        <v>113.91569325247728</v>
      </c>
      <c r="G32" s="10"/>
    </row>
    <row r="33" spans="1:7" s="12" customFormat="1" ht="18.75">
      <c r="A33" s="36" t="s">
        <v>38</v>
      </c>
      <c r="B33" s="24" t="s">
        <v>66</v>
      </c>
      <c r="C33" s="25">
        <f>SUM(C34:C35)</f>
        <v>38720</v>
      </c>
      <c r="D33" s="25">
        <f>SUM(D34:D35)</f>
        <v>36230</v>
      </c>
      <c r="E33" s="25">
        <f>SUM(E34:E35)</f>
        <v>36230</v>
      </c>
      <c r="F33" s="21">
        <f t="shared" si="0"/>
        <v>93.56921487603306</v>
      </c>
      <c r="G33" s="19"/>
    </row>
    <row r="34" spans="1:7" ht="40.5" customHeight="1">
      <c r="A34" s="34" t="s">
        <v>39</v>
      </c>
      <c r="B34" s="22" t="s">
        <v>67</v>
      </c>
      <c r="C34" s="27">
        <f>0</f>
        <v>0</v>
      </c>
      <c r="D34" s="23">
        <v>22000</v>
      </c>
      <c r="E34" s="23">
        <v>22000</v>
      </c>
      <c r="F34" s="21"/>
      <c r="G34" s="10"/>
    </row>
    <row r="35" spans="1:7" ht="18.75">
      <c r="A35" s="37" t="s">
        <v>40</v>
      </c>
      <c r="B35" s="22" t="s">
        <v>68</v>
      </c>
      <c r="C35" s="27">
        <f>38720</f>
        <v>38720</v>
      </c>
      <c r="D35" s="23">
        <v>14230</v>
      </c>
      <c r="E35" s="23">
        <v>14230</v>
      </c>
      <c r="F35" s="21">
        <f t="shared" si="0"/>
        <v>36.75103305785124</v>
      </c>
      <c r="G35" s="10"/>
    </row>
    <row r="36" spans="1:7" s="12" customFormat="1" ht="18.75">
      <c r="A36" s="36" t="s">
        <v>41</v>
      </c>
      <c r="B36" s="24" t="s">
        <v>69</v>
      </c>
      <c r="C36" s="25">
        <f>C37</f>
        <v>24129769.13</v>
      </c>
      <c r="D36" s="25">
        <f>D37</f>
        <v>26086926.88</v>
      </c>
      <c r="E36" s="25">
        <f>E37</f>
        <v>26086926.88</v>
      </c>
      <c r="F36" s="21">
        <f t="shared" si="0"/>
        <v>108.1109675747652</v>
      </c>
      <c r="G36" s="19"/>
    </row>
    <row r="37" spans="1:7" ht="18.75">
      <c r="A37" s="37" t="s">
        <v>42</v>
      </c>
      <c r="B37" s="22" t="s">
        <v>70</v>
      </c>
      <c r="C37" s="27">
        <f>24129769.13</f>
        <v>24129769.13</v>
      </c>
      <c r="D37" s="23">
        <v>26086926.88</v>
      </c>
      <c r="E37" s="23">
        <v>26086926.88</v>
      </c>
      <c r="F37" s="21">
        <f t="shared" si="0"/>
        <v>108.1109675747652</v>
      </c>
      <c r="G37" s="10"/>
    </row>
    <row r="38" spans="1:7" s="12" customFormat="1" ht="18.75">
      <c r="A38" s="36" t="s">
        <v>43</v>
      </c>
      <c r="B38" s="24" t="s">
        <v>71</v>
      </c>
      <c r="C38" s="25">
        <f>SUM(C39:C40)</f>
        <v>1776604.39</v>
      </c>
      <c r="D38" s="25">
        <f>SUM(D39:D40)</f>
        <v>322919.62</v>
      </c>
      <c r="E38" s="25">
        <f>SUM(E39:E40)</f>
        <v>290794.72</v>
      </c>
      <c r="F38" s="21">
        <f t="shared" si="0"/>
        <v>16.368006385484616</v>
      </c>
      <c r="G38" s="19"/>
    </row>
    <row r="39" spans="1:7" ht="18.75">
      <c r="A39" s="37" t="s">
        <v>44</v>
      </c>
      <c r="B39" s="22" t="s">
        <v>72</v>
      </c>
      <c r="C39" s="27">
        <f>248536.2</f>
        <v>248536.2</v>
      </c>
      <c r="D39" s="23">
        <v>235794.72</v>
      </c>
      <c r="E39" s="23">
        <v>235794.72</v>
      </c>
      <c r="F39" s="21">
        <f t="shared" si="0"/>
        <v>94.8733906770925</v>
      </c>
      <c r="G39" s="10"/>
    </row>
    <row r="40" spans="1:7" ht="18.75">
      <c r="A40" s="37" t="s">
        <v>45</v>
      </c>
      <c r="B40" s="22" t="s">
        <v>73</v>
      </c>
      <c r="C40" s="27">
        <f>1528068.19</f>
        <v>1528068.19</v>
      </c>
      <c r="D40" s="23">
        <v>87124.9</v>
      </c>
      <c r="E40" s="23">
        <v>55000</v>
      </c>
      <c r="F40" s="21">
        <f t="shared" si="0"/>
        <v>3.59931581325569</v>
      </c>
      <c r="G40" s="10"/>
    </row>
    <row r="41" spans="1:7" s="12" customFormat="1" ht="23.25" customHeight="1">
      <c r="A41" s="38" t="s">
        <v>46</v>
      </c>
      <c r="B41" s="24" t="s">
        <v>74</v>
      </c>
      <c r="C41" s="25">
        <f>C42</f>
        <v>1288471.58</v>
      </c>
      <c r="D41" s="25">
        <f>D42</f>
        <v>74684.55</v>
      </c>
      <c r="E41" s="25">
        <f>E42</f>
        <v>74354.16</v>
      </c>
      <c r="F41" s="21">
        <f t="shared" si="0"/>
        <v>5.77072565310288</v>
      </c>
      <c r="G41" s="19"/>
    </row>
    <row r="42" spans="1:7" ht="18.75">
      <c r="A42" s="37" t="s">
        <v>47</v>
      </c>
      <c r="B42" s="22" t="s">
        <v>75</v>
      </c>
      <c r="C42" s="27">
        <f>1288471.58</f>
        <v>1288471.58</v>
      </c>
      <c r="D42" s="23">
        <v>74684.55</v>
      </c>
      <c r="E42" s="23">
        <v>74354.16</v>
      </c>
      <c r="F42" s="21">
        <f t="shared" si="0"/>
        <v>5.77072565310288</v>
      </c>
      <c r="G42" s="10"/>
    </row>
    <row r="43" spans="1:7" s="12" customFormat="1" ht="57.75" customHeight="1">
      <c r="A43" s="38" t="s">
        <v>48</v>
      </c>
      <c r="B43" s="24" t="s">
        <v>76</v>
      </c>
      <c r="C43" s="25">
        <f>C44</f>
        <v>30582.25</v>
      </c>
      <c r="D43" s="25">
        <f>D44</f>
        <v>24759.48</v>
      </c>
      <c r="E43" s="25">
        <f>E44</f>
        <v>24759.48</v>
      </c>
      <c r="F43" s="21">
        <f t="shared" si="0"/>
        <v>80.96029559630178</v>
      </c>
      <c r="G43" s="19"/>
    </row>
    <row r="44" spans="1:7" ht="41.25" customHeight="1">
      <c r="A44" s="34" t="s">
        <v>49</v>
      </c>
      <c r="B44" s="22" t="s">
        <v>77</v>
      </c>
      <c r="C44" s="27">
        <f>30582.25</f>
        <v>30582.25</v>
      </c>
      <c r="D44" s="23">
        <v>24759.48</v>
      </c>
      <c r="E44" s="23">
        <v>24759.48</v>
      </c>
      <c r="F44" s="21">
        <f t="shared" si="0"/>
        <v>80.96029559630178</v>
      </c>
      <c r="G44" s="10"/>
    </row>
    <row r="45" spans="1:7" ht="12.75" customHeight="1">
      <c r="A45" s="2"/>
      <c r="B45" s="29"/>
      <c r="C45" s="3"/>
      <c r="D45" s="4"/>
      <c r="E45" s="4"/>
      <c r="F45" s="4"/>
      <c r="G45" s="2"/>
    </row>
  </sheetData>
  <sheetProtection/>
  <mergeCells count="12">
    <mergeCell ref="A1:F1"/>
    <mergeCell ref="A2:F2"/>
    <mergeCell ref="A3:F3"/>
    <mergeCell ref="A4:F4"/>
    <mergeCell ref="A5:F5"/>
    <mergeCell ref="A6:F6"/>
    <mergeCell ref="C9:D9"/>
    <mergeCell ref="A9:A10"/>
    <mergeCell ref="E9:E10"/>
    <mergeCell ref="F9:F10"/>
    <mergeCell ref="B9:B10"/>
    <mergeCell ref="A8:F8"/>
  </mergeCells>
  <printOptions/>
  <pageMargins left="0.984251968503937" right="0.1968503937007874" top="0.3937007874015748" bottom="0.3937007874015748" header="0" footer="0"/>
  <pageSetup fitToHeight="0" fitToWidth="2" horizontalDpi="600" verticalDpi="600" orientation="portrait" paperSize="9" scale="55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Манакина</cp:lastModifiedBy>
  <cp:lastPrinted>2022-02-16T06:57:13Z</cp:lastPrinted>
  <dcterms:created xsi:type="dcterms:W3CDTF">2022-01-19T12:53:28Z</dcterms:created>
  <dcterms:modified xsi:type="dcterms:W3CDTF">2022-08-11T07:19:28Z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20.2.0.14273483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